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filterPrivacy="1" defaultThemeVersion="124226"/>
  <xr:revisionPtr revIDLastSave="0" documentId="8_{A9EF0FC5-FEF0-46E2-9088-F131772E11EA}" xr6:coauthVersionLast="40" xr6:coauthVersionMax="40" xr10:uidLastSave="{00000000-0000-0000-0000-000000000000}"/>
  <bookViews>
    <workbookView xWindow="0" yWindow="0" windowWidth="15360" windowHeight="7455" tabRatio="1000" xr2:uid="{00000000-000D-0000-FFFF-FFFF00000000}"/>
  </bookViews>
  <sheets>
    <sheet name="Start" sheetId="1" r:id="rId1"/>
    <sheet name="NPR" sheetId="4" r:id="rId2"/>
    <sheet name="Instruct" sheetId="3" r:id="rId3"/>
    <sheet name="checklist" sheetId="5" r:id="rId4"/>
    <sheet name="A" sheetId="6" r:id="rId5"/>
    <sheet name="B" sheetId="7" r:id="rId6"/>
    <sheet name="C-1" sheetId="8" r:id="rId7"/>
    <sheet name="C-2" sheetId="9" r:id="rId8"/>
    <sheet name="C-3" sheetId="10" r:id="rId9"/>
    <sheet name="D-1" sheetId="15" r:id="rId10"/>
    <sheet name="D-2" sheetId="16" r:id="rId11"/>
    <sheet name="D-3" sheetId="17" r:id="rId12"/>
    <sheet name="E-1" sheetId="18" r:id="rId13"/>
    <sheet name="E-2" sheetId="19" r:id="rId14"/>
    <sheet name="E-3" sheetId="20" r:id="rId15"/>
    <sheet name="F-1A" sheetId="21" r:id="rId16"/>
    <sheet name="F-1B" sheetId="23" r:id="rId17"/>
    <sheet name="F-1C" sheetId="24" r:id="rId18"/>
    <sheet name="G-1 Pt I-II" sheetId="25" r:id="rId19"/>
    <sheet name="G-1 Pt III" sheetId="28" r:id="rId20"/>
    <sheet name="G-1 Pt IV" sheetId="29" r:id="rId21"/>
    <sheet name="H" sheetId="26" r:id="rId22"/>
    <sheet name="audit B" sheetId="11" state="hidden" r:id="rId23"/>
    <sheet name="audit C-1" sheetId="13" state="hidden" r:id="rId24"/>
    <sheet name="audit C-2" sheetId="14" state="hidden" r:id="rId25"/>
    <sheet name="audit C-3" sheetId="22" state="hidden" r:id="rId26"/>
    <sheet name="audit G-1" sheetId="27" state="hidden" r:id="rId27"/>
    <sheet name="Variables" sheetId="2" state="hidden" r:id="rId28"/>
  </sheets>
  <definedNames>
    <definedName name="BalanceCheck">'C-1'!$D$135</definedName>
    <definedName name="Begindate2">Instruct!$C$16</definedName>
    <definedName name="DirectCareAmtDue">'G-1 Pt I-II'!$J$55</definedName>
    <definedName name="Enddate2">Instruct!$C$18</definedName>
    <definedName name="NPI">Instruct!$C$11</definedName>
    <definedName name="_xlnm.Print_Area" localSheetId="25">'audit C-3'!$A$1:$T$292</definedName>
    <definedName name="_xlnm.Print_Area" localSheetId="6">'C-1'!$A$1:$G$138</definedName>
    <definedName name="_xlnm.Print_Area" localSheetId="8">'C-3'!$A$1:$G$292</definedName>
    <definedName name="_xlnm.Print_Area" localSheetId="3">checklist!$A$1:$G$117</definedName>
    <definedName name="_xlnm.Print_Area" localSheetId="9">'D-1'!$A$1:$H$169</definedName>
    <definedName name="_xlnm.Print_Area" localSheetId="10">'D-2'!$A$1:$L$126</definedName>
    <definedName name="_xlnm.Print_Area" localSheetId="19">'G-1 Pt III'!$A$1:$J$53</definedName>
    <definedName name="_xlnm.Print_Area" localSheetId="18">'G-1 Pt I-II'!$A$1:$J$56</definedName>
    <definedName name="_xlnm.Print_Area" localSheetId="2">Instruct!$A$1:$F$53</definedName>
    <definedName name="_xlnm.Print_Area" localSheetId="0">Start!$A$1:$C$28</definedName>
    <definedName name="_xlnm.Print_Titles" localSheetId="23">'audit C-1'!$1:$8</definedName>
    <definedName name="_xlnm.Print_Titles" localSheetId="25">'audit C-3'!$1:$8</definedName>
    <definedName name="_xlnm.Print_Titles" localSheetId="6">'C-1'!$1:$8</definedName>
    <definedName name="_xlnm.Print_Titles" localSheetId="8">'C-3'!$1:$8</definedName>
    <definedName name="_xlnm.Print_Titles" localSheetId="9">'D-1'!$1:$7</definedName>
    <definedName name="_xlnm.Print_Titles" localSheetId="10">'D-2'!$1:$7</definedName>
    <definedName name="ProviderName">Instruct!$C$4</definedName>
    <definedName name="RevenueCheck">'C-2'!$C$61</definedName>
    <definedName name="VerDate">Variables!$C$5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 l="1"/>
  <c r="B7" i="1" l="1"/>
  <c r="R138" i="22" l="1"/>
  <c r="R202" i="22"/>
  <c r="F202" i="10" s="1"/>
  <c r="G202" i="10" s="1"/>
  <c r="R181" i="22"/>
  <c r="P218" i="22"/>
  <c r="N218" i="22"/>
  <c r="L218" i="22"/>
  <c r="J218" i="22"/>
  <c r="H218" i="22"/>
  <c r="F218" i="22"/>
  <c r="D214" i="22"/>
  <c r="D212" i="22"/>
  <c r="D210" i="22"/>
  <c r="D206" i="22"/>
  <c r="D204" i="22"/>
  <c r="D202" i="22"/>
  <c r="P199" i="22"/>
  <c r="N199" i="22"/>
  <c r="L199" i="22"/>
  <c r="J199" i="22"/>
  <c r="H199" i="22"/>
  <c r="F199" i="22"/>
  <c r="D195" i="22"/>
  <c r="D193" i="22"/>
  <c r="D191" i="22"/>
  <c r="R216" i="22"/>
  <c r="R214" i="22"/>
  <c r="F214" i="10" s="1"/>
  <c r="G214" i="10" s="1"/>
  <c r="R212" i="22"/>
  <c r="F212" i="10" s="1"/>
  <c r="G212" i="10" s="1"/>
  <c r="R210" i="22"/>
  <c r="F210" i="10" s="1"/>
  <c r="G210" i="10" s="1"/>
  <c r="R208" i="22"/>
  <c r="R206" i="22"/>
  <c r="F206" i="10" s="1"/>
  <c r="G206" i="10" s="1"/>
  <c r="R204" i="22"/>
  <c r="F204" i="10" s="1"/>
  <c r="G204" i="10" s="1"/>
  <c r="R197" i="22"/>
  <c r="G50" i="7"/>
  <c r="H50" i="7" s="1"/>
  <c r="G30" i="26" s="1"/>
  <c r="D50" i="7"/>
  <c r="E50" i="7" s="1"/>
  <c r="D24" i="19" s="1"/>
  <c r="F50" i="11"/>
  <c r="H50" i="11" s="1"/>
  <c r="C50" i="11"/>
  <c r="E50" i="11" s="1"/>
  <c r="G38" i="26"/>
  <c r="D218" i="10"/>
  <c r="D199" i="10"/>
  <c r="I50" i="11" l="1"/>
  <c r="R218" i="22"/>
  <c r="T212" i="22"/>
  <c r="T210" i="22"/>
  <c r="T204" i="22"/>
  <c r="T206" i="22"/>
  <c r="T202" i="22"/>
  <c r="R199" i="22"/>
  <c r="T214" i="22"/>
  <c r="D26" i="18"/>
  <c r="D24" i="20"/>
  <c r="G26" i="26"/>
  <c r="G28" i="26" s="1"/>
  <c r="G32" i="26" s="1"/>
  <c r="G40" i="26" s="1"/>
  <c r="I50" i="7"/>
  <c r="B38" i="27" l="1"/>
  <c r="B36" i="27"/>
  <c r="B34" i="27"/>
  <c r="B32" i="27"/>
  <c r="B30" i="27"/>
  <c r="B28" i="27"/>
  <c r="B26" i="27"/>
  <c r="B24" i="27"/>
  <c r="B22" i="27"/>
  <c r="B20" i="27"/>
  <c r="B18" i="27"/>
  <c r="B16" i="27"/>
  <c r="B14" i="27"/>
  <c r="B12" i="27"/>
  <c r="G8" i="4"/>
  <c r="E8" i="4"/>
  <c r="A7" i="4"/>
  <c r="I38" i="26"/>
  <c r="F38" i="26"/>
  <c r="E38" i="26"/>
  <c r="D38" i="26"/>
  <c r="C38" i="26"/>
  <c r="I4" i="26" l="1"/>
  <c r="I2" i="26"/>
  <c r="A4" i="26"/>
  <c r="A2" i="26"/>
  <c r="G78" i="27"/>
  <c r="F78" i="27"/>
  <c r="G76" i="27"/>
  <c r="F76" i="27"/>
  <c r="G74" i="27"/>
  <c r="F74" i="27"/>
  <c r="G72" i="27"/>
  <c r="F72" i="27"/>
  <c r="G70" i="27"/>
  <c r="F70" i="27"/>
  <c r="G68" i="27"/>
  <c r="F68" i="27"/>
  <c r="G66" i="27"/>
  <c r="F66" i="27"/>
  <c r="G64" i="27"/>
  <c r="F64" i="27"/>
  <c r="G62" i="27"/>
  <c r="F62" i="27"/>
  <c r="G60" i="27"/>
  <c r="F60" i="27"/>
  <c r="G58" i="27"/>
  <c r="F58" i="27"/>
  <c r="G56" i="27"/>
  <c r="F56" i="27"/>
  <c r="G54" i="27"/>
  <c r="F54" i="27"/>
  <c r="G52" i="27"/>
  <c r="F52" i="27"/>
  <c r="D78" i="27"/>
  <c r="D76" i="27"/>
  <c r="D74" i="27"/>
  <c r="D72" i="27"/>
  <c r="D70" i="27"/>
  <c r="D68" i="27"/>
  <c r="D66" i="27"/>
  <c r="D64" i="27"/>
  <c r="D62" i="27"/>
  <c r="D60" i="27"/>
  <c r="D58" i="27"/>
  <c r="D56" i="27"/>
  <c r="D54" i="27"/>
  <c r="D52" i="27"/>
  <c r="G38" i="27"/>
  <c r="M78" i="27" s="1"/>
  <c r="F38" i="27"/>
  <c r="H38" i="27" s="1"/>
  <c r="G36" i="27"/>
  <c r="M76" i="27" s="1"/>
  <c r="F36" i="27"/>
  <c r="G34" i="27"/>
  <c r="M74" i="27" s="1"/>
  <c r="F34" i="27"/>
  <c r="G32" i="27"/>
  <c r="M72" i="27" s="1"/>
  <c r="F32" i="27"/>
  <c r="G30" i="27"/>
  <c r="M70" i="27" s="1"/>
  <c r="F30" i="27"/>
  <c r="G28" i="27"/>
  <c r="F28" i="27"/>
  <c r="G26" i="27"/>
  <c r="F26" i="27"/>
  <c r="G24" i="27"/>
  <c r="F24" i="27"/>
  <c r="G22" i="27"/>
  <c r="M62" i="27" s="1"/>
  <c r="F22" i="27"/>
  <c r="G20" i="27"/>
  <c r="F20" i="27"/>
  <c r="G18" i="27"/>
  <c r="M58" i="27" s="1"/>
  <c r="F18" i="27"/>
  <c r="G16" i="27"/>
  <c r="F16" i="27"/>
  <c r="G14" i="27"/>
  <c r="M54" i="27" s="1"/>
  <c r="F14" i="27"/>
  <c r="H14" i="27" s="1"/>
  <c r="G12" i="27"/>
  <c r="M52" i="27" s="1"/>
  <c r="F12" i="27"/>
  <c r="C38" i="27"/>
  <c r="C36" i="27"/>
  <c r="C34" i="27"/>
  <c r="C32" i="27"/>
  <c r="C30" i="27"/>
  <c r="C28" i="27"/>
  <c r="C26" i="27"/>
  <c r="C24" i="27"/>
  <c r="C22" i="27"/>
  <c r="C20" i="27"/>
  <c r="C18" i="27"/>
  <c r="C16" i="27"/>
  <c r="C14" i="27"/>
  <c r="C12" i="27"/>
  <c r="M50" i="29"/>
  <c r="M48" i="29"/>
  <c r="M46" i="29"/>
  <c r="M44" i="29"/>
  <c r="M42" i="29"/>
  <c r="M40" i="29"/>
  <c r="M38" i="29"/>
  <c r="M36" i="29"/>
  <c r="M34" i="29"/>
  <c r="M32" i="29"/>
  <c r="M30" i="29"/>
  <c r="M28" i="29"/>
  <c r="M26" i="29"/>
  <c r="M24" i="29"/>
  <c r="B50" i="29"/>
  <c r="B48" i="29"/>
  <c r="B46" i="29"/>
  <c r="B44" i="29"/>
  <c r="B42" i="29"/>
  <c r="B40" i="29"/>
  <c r="B38" i="29"/>
  <c r="B36" i="29"/>
  <c r="B34" i="29"/>
  <c r="B32" i="29"/>
  <c r="B30" i="29"/>
  <c r="B28" i="29"/>
  <c r="B26" i="29"/>
  <c r="B24" i="29"/>
  <c r="G52" i="29"/>
  <c r="H50" i="29"/>
  <c r="E50" i="29"/>
  <c r="H48" i="29"/>
  <c r="E48" i="29"/>
  <c r="H46" i="29"/>
  <c r="E46" i="29"/>
  <c r="H44" i="29"/>
  <c r="E44" i="29"/>
  <c r="H42" i="29"/>
  <c r="E42" i="29"/>
  <c r="H40" i="29"/>
  <c r="E40" i="29"/>
  <c r="H38" i="29"/>
  <c r="E38" i="29"/>
  <c r="H36" i="29"/>
  <c r="E36" i="29"/>
  <c r="H34" i="29"/>
  <c r="E34" i="29"/>
  <c r="H32" i="29"/>
  <c r="E32" i="29"/>
  <c r="H30" i="29"/>
  <c r="E30" i="29"/>
  <c r="H28" i="29"/>
  <c r="E28" i="29"/>
  <c r="H26" i="29"/>
  <c r="E26" i="29"/>
  <c r="H24" i="29"/>
  <c r="E24" i="29"/>
  <c r="N5" i="29"/>
  <c r="A5" i="29"/>
  <c r="N3" i="29"/>
  <c r="A3" i="29"/>
  <c r="C51" i="28"/>
  <c r="J5" i="28"/>
  <c r="A5" i="28"/>
  <c r="J3" i="28"/>
  <c r="A3" i="28"/>
  <c r="D38" i="27"/>
  <c r="D49" i="28" s="1"/>
  <c r="E49" i="28" s="1"/>
  <c r="D36" i="27"/>
  <c r="D47" i="28" s="1"/>
  <c r="E47" i="28" s="1"/>
  <c r="D34" i="27"/>
  <c r="D45" i="28" s="1"/>
  <c r="E45" i="28" s="1"/>
  <c r="D32" i="27"/>
  <c r="D43" i="28" s="1"/>
  <c r="E43" i="28" s="1"/>
  <c r="D30" i="27"/>
  <c r="D41" i="28" s="1"/>
  <c r="E41" i="28" s="1"/>
  <c r="D28" i="27"/>
  <c r="D26" i="27"/>
  <c r="D37" i="28" s="1"/>
  <c r="E37" i="28" s="1"/>
  <c r="D24" i="27"/>
  <c r="D35" i="28" s="1"/>
  <c r="E35" i="28" s="1"/>
  <c r="D22" i="27"/>
  <c r="D20" i="27"/>
  <c r="D31" i="28" s="1"/>
  <c r="E31" i="28" s="1"/>
  <c r="D18" i="27"/>
  <c r="D16" i="27"/>
  <c r="D27" i="28" s="1"/>
  <c r="E27" i="28" s="1"/>
  <c r="D14" i="27"/>
  <c r="D12" i="27"/>
  <c r="D23" i="28" s="1"/>
  <c r="M66" i="27"/>
  <c r="M64" i="27"/>
  <c r="M56" i="27"/>
  <c r="B78" i="27"/>
  <c r="B76" i="27"/>
  <c r="B74" i="27"/>
  <c r="B70" i="27"/>
  <c r="B68" i="27"/>
  <c r="B66" i="27"/>
  <c r="B64" i="27"/>
  <c r="B62" i="27"/>
  <c r="B60" i="27"/>
  <c r="B58" i="27"/>
  <c r="B54" i="27"/>
  <c r="B52" i="27"/>
  <c r="B72" i="27"/>
  <c r="M68" i="27"/>
  <c r="M60" i="27"/>
  <c r="B56" i="27"/>
  <c r="A3" i="27"/>
  <c r="A1" i="27"/>
  <c r="J5" i="25"/>
  <c r="A5" i="25"/>
  <c r="J3" i="25"/>
  <c r="A3" i="25"/>
  <c r="H45" i="24"/>
  <c r="D43" i="24"/>
  <c r="D47" i="24" s="1"/>
  <c r="H4" i="24"/>
  <c r="A4" i="24"/>
  <c r="H2" i="24"/>
  <c r="A2" i="24"/>
  <c r="H45" i="23"/>
  <c r="D43" i="23"/>
  <c r="D47" i="23" s="1"/>
  <c r="H4" i="23"/>
  <c r="A4" i="23"/>
  <c r="H2" i="23"/>
  <c r="A2" i="23"/>
  <c r="H45" i="21"/>
  <c r="D43" i="21"/>
  <c r="D47" i="21" s="1"/>
  <c r="H4" i="21"/>
  <c r="A4" i="21"/>
  <c r="H2" i="21"/>
  <c r="A2" i="21"/>
  <c r="R283" i="22"/>
  <c r="R281" i="22"/>
  <c r="F281" i="10" s="1"/>
  <c r="G281" i="10" s="1"/>
  <c r="R279" i="22"/>
  <c r="F279" i="10" s="1"/>
  <c r="G279" i="10" s="1"/>
  <c r="R277" i="22"/>
  <c r="R275" i="22"/>
  <c r="F275" i="10" s="1"/>
  <c r="G275" i="10" s="1"/>
  <c r="D30" i="18" s="1"/>
  <c r="P285" i="22"/>
  <c r="N285" i="22"/>
  <c r="L285" i="22"/>
  <c r="J285" i="22"/>
  <c r="H285" i="22"/>
  <c r="F285" i="22"/>
  <c r="D281" i="22"/>
  <c r="D279" i="22"/>
  <c r="D275" i="22"/>
  <c r="T275" i="22" s="1"/>
  <c r="R268" i="22"/>
  <c r="F268" i="10" s="1"/>
  <c r="R266" i="22"/>
  <c r="F266" i="10" s="1"/>
  <c r="R264" i="22"/>
  <c r="F264" i="10" s="1"/>
  <c r="R262" i="22"/>
  <c r="F262" i="10" s="1"/>
  <c r="R260" i="22"/>
  <c r="F260" i="10" s="1"/>
  <c r="R258" i="22"/>
  <c r="F258" i="10" s="1"/>
  <c r="R256" i="22"/>
  <c r="F256" i="10" s="1"/>
  <c r="R254" i="22"/>
  <c r="F254" i="10" s="1"/>
  <c r="R252" i="22"/>
  <c r="F252" i="10" s="1"/>
  <c r="R250" i="22"/>
  <c r="F250" i="10" s="1"/>
  <c r="R248" i="22"/>
  <c r="F248" i="10" s="1"/>
  <c r="R246" i="22"/>
  <c r="R244" i="22"/>
  <c r="F244" i="10" s="1"/>
  <c r="P270" i="22"/>
  <c r="N270" i="22"/>
  <c r="L270" i="22"/>
  <c r="J270" i="22"/>
  <c r="H270" i="22"/>
  <c r="F270" i="22"/>
  <c r="D268" i="22"/>
  <c r="D266" i="22"/>
  <c r="D264" i="22"/>
  <c r="D262" i="22"/>
  <c r="D260" i="22"/>
  <c r="D258" i="22"/>
  <c r="D256" i="22"/>
  <c r="D254" i="22"/>
  <c r="D252" i="22"/>
  <c r="D250" i="22"/>
  <c r="D248" i="22"/>
  <c r="D244" i="22"/>
  <c r="R237" i="22"/>
  <c r="F237" i="10" s="1"/>
  <c r="F49" i="20" s="1"/>
  <c r="R235" i="22"/>
  <c r="F235" i="10" s="1"/>
  <c r="F47" i="20" s="1"/>
  <c r="R233" i="22"/>
  <c r="F233" i="10" s="1"/>
  <c r="F45" i="20" s="1"/>
  <c r="R231" i="22"/>
  <c r="F231" i="10" s="1"/>
  <c r="F43" i="20" s="1"/>
  <c r="R229" i="22"/>
  <c r="F229" i="10" s="1"/>
  <c r="F41" i="20" s="1"/>
  <c r="R227" i="22"/>
  <c r="F227" i="10" s="1"/>
  <c r="F39" i="20" s="1"/>
  <c r="R225" i="22"/>
  <c r="F225" i="10" s="1"/>
  <c r="F37" i="20" s="1"/>
  <c r="P239" i="22"/>
  <c r="N239" i="22"/>
  <c r="L239" i="22"/>
  <c r="J239" i="22"/>
  <c r="H239" i="22"/>
  <c r="F239" i="22"/>
  <c r="D237" i="22"/>
  <c r="D235" i="22"/>
  <c r="D233" i="22"/>
  <c r="D231" i="22"/>
  <c r="D229" i="22"/>
  <c r="D227" i="22"/>
  <c r="D225" i="22"/>
  <c r="R193" i="22"/>
  <c r="F193" i="10" s="1"/>
  <c r="G193" i="10" s="1"/>
  <c r="R191" i="22"/>
  <c r="F191" i="10" s="1"/>
  <c r="G191" i="10" s="1"/>
  <c r="R189" i="22"/>
  <c r="F189" i="10" s="1"/>
  <c r="R187" i="22"/>
  <c r="R185" i="22"/>
  <c r="F185" i="10" s="1"/>
  <c r="R183" i="22"/>
  <c r="F183" i="10" s="1"/>
  <c r="F181" i="10"/>
  <c r="D189" i="22"/>
  <c r="D185" i="22"/>
  <c r="D183" i="22"/>
  <c r="D181" i="22"/>
  <c r="R176" i="22"/>
  <c r="R174" i="22"/>
  <c r="F174" i="10" s="1"/>
  <c r="R172" i="22"/>
  <c r="F172" i="10" s="1"/>
  <c r="R170" i="22"/>
  <c r="R168" i="22"/>
  <c r="F168" i="10" s="1"/>
  <c r="R166" i="22"/>
  <c r="F166" i="10" s="1"/>
  <c r="P178" i="22"/>
  <c r="N178" i="22"/>
  <c r="L178" i="22"/>
  <c r="J178" i="22"/>
  <c r="H178" i="22"/>
  <c r="F178" i="22"/>
  <c r="D174" i="22"/>
  <c r="D172" i="22"/>
  <c r="D168" i="22"/>
  <c r="D166" i="22"/>
  <c r="P163" i="22"/>
  <c r="N163" i="22"/>
  <c r="L163" i="22"/>
  <c r="J163" i="22"/>
  <c r="H163" i="22"/>
  <c r="F163" i="22"/>
  <c r="R161" i="22"/>
  <c r="R159" i="22"/>
  <c r="F159" i="10" s="1"/>
  <c r="R157" i="22"/>
  <c r="F157" i="10" s="1"/>
  <c r="R155" i="22"/>
  <c r="F155" i="10" s="1"/>
  <c r="R153" i="22"/>
  <c r="F153" i="10" s="1"/>
  <c r="R151" i="22"/>
  <c r="R149" i="22"/>
  <c r="F149" i="10" s="1"/>
  <c r="R147" i="22"/>
  <c r="F147" i="10" s="1"/>
  <c r="R145" i="22"/>
  <c r="F145" i="10" s="1"/>
  <c r="D159" i="22"/>
  <c r="D157" i="22"/>
  <c r="D155" i="22"/>
  <c r="D153" i="22"/>
  <c r="D149" i="22"/>
  <c r="D147" i="22"/>
  <c r="D145" i="22"/>
  <c r="R136" i="22"/>
  <c r="F136" i="10" s="1"/>
  <c r="R134" i="22"/>
  <c r="F134" i="10" s="1"/>
  <c r="D136" i="22"/>
  <c r="D134" i="22"/>
  <c r="P131" i="22"/>
  <c r="P140" i="22" s="1"/>
  <c r="N131" i="22"/>
  <c r="N140" i="22" s="1"/>
  <c r="L131" i="22"/>
  <c r="L140" i="22" s="1"/>
  <c r="J131" i="22"/>
  <c r="J140" i="22" s="1"/>
  <c r="H131" i="22"/>
  <c r="H140" i="22" s="1"/>
  <c r="F131" i="22"/>
  <c r="F140" i="22" s="1"/>
  <c r="R129" i="22"/>
  <c r="F129" i="10" s="1"/>
  <c r="R127" i="22"/>
  <c r="F127" i="10" s="1"/>
  <c r="R125" i="22"/>
  <c r="F125" i="10" s="1"/>
  <c r="R123" i="22"/>
  <c r="F123" i="10" s="1"/>
  <c r="D129" i="22"/>
  <c r="D127" i="22"/>
  <c r="D125" i="22"/>
  <c r="D123" i="22"/>
  <c r="P117" i="22"/>
  <c r="N117" i="22"/>
  <c r="L117" i="22"/>
  <c r="J117" i="22"/>
  <c r="H117" i="22"/>
  <c r="F117" i="22"/>
  <c r="R115" i="22"/>
  <c r="R113" i="22"/>
  <c r="F113" i="10" s="1"/>
  <c r="F50" i="18" s="1"/>
  <c r="R111" i="22"/>
  <c r="F111" i="10" s="1"/>
  <c r="F48" i="18" s="1"/>
  <c r="R109" i="22"/>
  <c r="F109" i="10" s="1"/>
  <c r="F46" i="18" s="1"/>
  <c r="R107" i="22"/>
  <c r="F107" i="10" s="1"/>
  <c r="F44" i="18" s="1"/>
  <c r="R105" i="22"/>
  <c r="F105" i="10" s="1"/>
  <c r="F42" i="18" s="1"/>
  <c r="R103" i="22"/>
  <c r="F103" i="10" s="1"/>
  <c r="F40" i="18" s="1"/>
  <c r="D113" i="22"/>
  <c r="D111" i="22"/>
  <c r="D109" i="22"/>
  <c r="D107" i="22"/>
  <c r="D105" i="22"/>
  <c r="D103" i="22"/>
  <c r="P94" i="22"/>
  <c r="N94" i="22"/>
  <c r="L94" i="22"/>
  <c r="J94" i="22"/>
  <c r="H94" i="22"/>
  <c r="F94" i="22"/>
  <c r="R96" i="22"/>
  <c r="R92" i="22"/>
  <c r="F92" i="10" s="1"/>
  <c r="R90" i="22"/>
  <c r="F90" i="10" s="1"/>
  <c r="R88" i="22"/>
  <c r="F88" i="10" s="1"/>
  <c r="R86" i="22"/>
  <c r="F86" i="10" s="1"/>
  <c r="R84" i="22"/>
  <c r="F84" i="10" s="1"/>
  <c r="R82" i="22"/>
  <c r="F82" i="10" s="1"/>
  <c r="R80" i="22"/>
  <c r="F80" i="10" s="1"/>
  <c r="R78" i="22"/>
  <c r="F78" i="10" s="1"/>
  <c r="R76" i="22"/>
  <c r="F76" i="10" s="1"/>
  <c r="D92" i="22"/>
  <c r="D90" i="22"/>
  <c r="D88" i="22"/>
  <c r="D86" i="22"/>
  <c r="D84" i="22"/>
  <c r="D82" i="22"/>
  <c r="D80" i="22"/>
  <c r="D78" i="22"/>
  <c r="D76" i="22"/>
  <c r="P72" i="22"/>
  <c r="N72" i="22"/>
  <c r="L72" i="22"/>
  <c r="J72" i="22"/>
  <c r="H72" i="22"/>
  <c r="F72" i="22"/>
  <c r="R69" i="22"/>
  <c r="R67" i="22"/>
  <c r="F67" i="10" s="1"/>
  <c r="R65" i="22"/>
  <c r="F65" i="10" s="1"/>
  <c r="R63" i="22"/>
  <c r="F63" i="10" s="1"/>
  <c r="R61" i="22"/>
  <c r="F61" i="10" s="1"/>
  <c r="R59" i="22"/>
  <c r="F59" i="10" s="1"/>
  <c r="R57" i="22"/>
  <c r="F57" i="10" s="1"/>
  <c r="R55" i="22"/>
  <c r="F55" i="10" s="1"/>
  <c r="R53" i="22"/>
  <c r="F53" i="10" s="1"/>
  <c r="R51" i="22"/>
  <c r="F51" i="10" s="1"/>
  <c r="R49" i="22"/>
  <c r="F49" i="10" s="1"/>
  <c r="R47" i="22"/>
  <c r="F47" i="10" s="1"/>
  <c r="R45" i="22"/>
  <c r="F45" i="10" s="1"/>
  <c r="R43" i="22"/>
  <c r="F43" i="10" s="1"/>
  <c r="R41" i="22"/>
  <c r="F41" i="10" s="1"/>
  <c r="D67" i="22"/>
  <c r="D65" i="22"/>
  <c r="D63" i="22"/>
  <c r="D61" i="22"/>
  <c r="D59" i="22"/>
  <c r="D57" i="22"/>
  <c r="D55" i="22"/>
  <c r="D53" i="22"/>
  <c r="D51" i="22"/>
  <c r="D49" i="22"/>
  <c r="D47" i="22"/>
  <c r="D45" i="22"/>
  <c r="D43" i="22"/>
  <c r="D41" i="22"/>
  <c r="P37" i="22"/>
  <c r="N37" i="22"/>
  <c r="L37" i="22"/>
  <c r="J37" i="22"/>
  <c r="H37" i="22"/>
  <c r="F37" i="22"/>
  <c r="D34" i="22"/>
  <c r="R34" i="22"/>
  <c r="F34" i="10" s="1"/>
  <c r="R32" i="22"/>
  <c r="F32" i="10" s="1"/>
  <c r="R30" i="22"/>
  <c r="R28" i="22"/>
  <c r="F28" i="10" s="1"/>
  <c r="R26" i="22"/>
  <c r="F26" i="10" s="1"/>
  <c r="R24" i="22"/>
  <c r="F24" i="10" s="1"/>
  <c r="R22" i="22"/>
  <c r="R20" i="22"/>
  <c r="F20" i="10" s="1"/>
  <c r="R18" i="22"/>
  <c r="F18" i="10" s="1"/>
  <c r="R16" i="22"/>
  <c r="F16" i="10" s="1"/>
  <c r="R14" i="22"/>
  <c r="F14" i="10" s="1"/>
  <c r="D32" i="22"/>
  <c r="D30" i="22"/>
  <c r="D28" i="22"/>
  <c r="D26" i="22"/>
  <c r="D24" i="22"/>
  <c r="D22" i="22"/>
  <c r="D20" i="22"/>
  <c r="D18" i="22"/>
  <c r="D16" i="22"/>
  <c r="R12" i="22"/>
  <c r="F12" i="10" s="1"/>
  <c r="D14" i="22"/>
  <c r="D12" i="22"/>
  <c r="R4" i="22"/>
  <c r="B4" i="22"/>
  <c r="R2" i="22"/>
  <c r="B2" i="22"/>
  <c r="E49" i="20"/>
  <c r="D49" i="20"/>
  <c r="E47" i="20"/>
  <c r="D47" i="20"/>
  <c r="E45" i="20"/>
  <c r="D45" i="20"/>
  <c r="E43" i="20"/>
  <c r="D43" i="20"/>
  <c r="E41" i="20"/>
  <c r="D41" i="20"/>
  <c r="E39" i="20"/>
  <c r="D39" i="20"/>
  <c r="E37" i="20"/>
  <c r="D37" i="20"/>
  <c r="G4" i="20"/>
  <c r="A3" i="20"/>
  <c r="G2" i="20"/>
  <c r="A2" i="20"/>
  <c r="G4" i="19"/>
  <c r="A3" i="19"/>
  <c r="G2" i="19"/>
  <c r="A2" i="19"/>
  <c r="E50" i="18"/>
  <c r="E48" i="18"/>
  <c r="E46" i="18"/>
  <c r="E44" i="18"/>
  <c r="E42" i="18"/>
  <c r="E40" i="18"/>
  <c r="D50" i="18"/>
  <c r="D48" i="18"/>
  <c r="D46" i="18"/>
  <c r="D44" i="18"/>
  <c r="D42" i="18"/>
  <c r="D40" i="18"/>
  <c r="B50" i="18"/>
  <c r="B48" i="18"/>
  <c r="B46" i="18"/>
  <c r="B44" i="18"/>
  <c r="B42" i="18"/>
  <c r="B40" i="18"/>
  <c r="D285" i="10"/>
  <c r="H52" i="29" l="1"/>
  <c r="I76" i="27"/>
  <c r="C42" i="29"/>
  <c r="I42" i="29" s="1"/>
  <c r="C70" i="27"/>
  <c r="I70" i="27" s="1"/>
  <c r="C28" i="29"/>
  <c r="I28" i="29" s="1"/>
  <c r="C56" i="27"/>
  <c r="C44" i="29"/>
  <c r="I44" i="29" s="1"/>
  <c r="C72" i="27"/>
  <c r="H54" i="27"/>
  <c r="H62" i="27"/>
  <c r="H70" i="27"/>
  <c r="H78" i="27"/>
  <c r="C46" i="29"/>
  <c r="I46" i="29" s="1"/>
  <c r="C74" i="27"/>
  <c r="C32" i="29"/>
  <c r="I32" i="29" s="1"/>
  <c r="C60" i="27"/>
  <c r="I60" i="27" s="1"/>
  <c r="C48" i="29"/>
  <c r="I48" i="29" s="1"/>
  <c r="C76" i="27"/>
  <c r="I56" i="27"/>
  <c r="I72" i="27"/>
  <c r="C50" i="29"/>
  <c r="I50" i="29" s="1"/>
  <c r="C78" i="27"/>
  <c r="I78" i="27" s="1"/>
  <c r="C36" i="29"/>
  <c r="I36" i="29" s="1"/>
  <c r="C64" i="27"/>
  <c r="I64" i="27" s="1"/>
  <c r="H58" i="27"/>
  <c r="H66" i="27"/>
  <c r="H74" i="27"/>
  <c r="I74" i="27"/>
  <c r="C38" i="29"/>
  <c r="I38" i="29" s="1"/>
  <c r="C66" i="27"/>
  <c r="I66" i="27" s="1"/>
  <c r="H52" i="27"/>
  <c r="H56" i="27"/>
  <c r="H60" i="27"/>
  <c r="H64" i="27"/>
  <c r="H68" i="27"/>
  <c r="H72" i="27"/>
  <c r="H76" i="27"/>
  <c r="J98" i="22"/>
  <c r="H220" i="22"/>
  <c r="P220" i="22"/>
  <c r="T229" i="22"/>
  <c r="T237" i="22"/>
  <c r="J220" i="22"/>
  <c r="F98" i="22"/>
  <c r="N98" i="22"/>
  <c r="R117" i="22"/>
  <c r="R239" i="22"/>
  <c r="H98" i="22"/>
  <c r="P98" i="22"/>
  <c r="P288" i="22" s="1"/>
  <c r="T109" i="22"/>
  <c r="L220" i="22"/>
  <c r="R270" i="22"/>
  <c r="T279" i="22"/>
  <c r="R37" i="22"/>
  <c r="L98" i="22"/>
  <c r="F220" i="22"/>
  <c r="N220" i="22"/>
  <c r="T181" i="22"/>
  <c r="R195" i="22"/>
  <c r="F195" i="10" s="1"/>
  <c r="R140" i="22"/>
  <c r="R178" i="22"/>
  <c r="T12" i="22"/>
  <c r="T22" i="22"/>
  <c r="T30" i="22"/>
  <c r="T105" i="22"/>
  <c r="T113" i="22"/>
  <c r="R285" i="22"/>
  <c r="R72" i="22"/>
  <c r="R94" i="22"/>
  <c r="T225" i="22"/>
  <c r="T233" i="22"/>
  <c r="F22" i="10"/>
  <c r="F30" i="10"/>
  <c r="T149" i="22"/>
  <c r="T172" i="22"/>
  <c r="T183" i="22"/>
  <c r="T254" i="22"/>
  <c r="T103" i="22"/>
  <c r="T262" i="22"/>
  <c r="T147" i="22"/>
  <c r="T248" i="22"/>
  <c r="T256" i="22"/>
  <c r="T264" i="22"/>
  <c r="T43" i="22"/>
  <c r="T51" i="22"/>
  <c r="T59" i="22"/>
  <c r="T67" i="22"/>
  <c r="D94" i="22"/>
  <c r="T80" i="22"/>
  <c r="T88" i="22"/>
  <c r="D131" i="22"/>
  <c r="T227" i="22"/>
  <c r="T20" i="22"/>
  <c r="T28" i="22"/>
  <c r="T45" i="22"/>
  <c r="T53" i="22"/>
  <c r="T61" i="22"/>
  <c r="T145" i="22"/>
  <c r="T168" i="22"/>
  <c r="T244" i="22"/>
  <c r="T252" i="22"/>
  <c r="T260" i="22"/>
  <c r="T268" i="22"/>
  <c r="D37" i="22"/>
  <c r="T129" i="22"/>
  <c r="T153" i="22"/>
  <c r="T281" i="22"/>
  <c r="T14" i="22"/>
  <c r="T82" i="22"/>
  <c r="T90" i="22"/>
  <c r="T123" i="22"/>
  <c r="T155" i="22"/>
  <c r="T189" i="22"/>
  <c r="T16" i="22"/>
  <c r="T24" i="22"/>
  <c r="T32" i="22"/>
  <c r="T47" i="22"/>
  <c r="T55" i="22"/>
  <c r="T63" i="22"/>
  <c r="T76" i="22"/>
  <c r="T84" i="22"/>
  <c r="T92" i="22"/>
  <c r="T111" i="22"/>
  <c r="T125" i="22"/>
  <c r="T134" i="22"/>
  <c r="T157" i="22"/>
  <c r="T191" i="22"/>
  <c r="T235" i="22"/>
  <c r="T18" i="22"/>
  <c r="T26" i="22"/>
  <c r="T34" i="22"/>
  <c r="T41" i="22"/>
  <c r="T49" i="22"/>
  <c r="T57" i="22"/>
  <c r="T65" i="22"/>
  <c r="T78" i="22"/>
  <c r="T86" i="22"/>
  <c r="T107" i="22"/>
  <c r="T127" i="22"/>
  <c r="T136" i="22"/>
  <c r="T159" i="22"/>
  <c r="T166" i="22"/>
  <c r="T174" i="22"/>
  <c r="T185" i="22"/>
  <c r="D239" i="22"/>
  <c r="T231" i="22"/>
  <c r="T250" i="22"/>
  <c r="T258" i="22"/>
  <c r="T266" i="22"/>
  <c r="D39" i="28"/>
  <c r="E39" i="28" s="1"/>
  <c r="D33" i="28"/>
  <c r="E33" i="28" s="1"/>
  <c r="D29" i="28"/>
  <c r="E29" i="28" s="1"/>
  <c r="D25" i="28"/>
  <c r="E25" i="28" s="1"/>
  <c r="J50" i="29"/>
  <c r="K50" i="29" s="1"/>
  <c r="L50" i="29" s="1"/>
  <c r="J42" i="29"/>
  <c r="K42" i="29" s="1"/>
  <c r="L42" i="29" s="1"/>
  <c r="H31" i="28"/>
  <c r="H45" i="28"/>
  <c r="H27" i="28"/>
  <c r="H47" i="28"/>
  <c r="H37" i="28"/>
  <c r="H43" i="28"/>
  <c r="H35" i="28"/>
  <c r="E23" i="28"/>
  <c r="H41" i="28"/>
  <c r="H49" i="28"/>
  <c r="G80" i="27"/>
  <c r="H34" i="27"/>
  <c r="H30" i="27"/>
  <c r="H22" i="27"/>
  <c r="H18" i="27"/>
  <c r="J74" i="27"/>
  <c r="K74" i="27" s="1"/>
  <c r="L74" i="27" s="1"/>
  <c r="C40" i="27"/>
  <c r="H26" i="27"/>
  <c r="H20" i="27"/>
  <c r="H28" i="27"/>
  <c r="H36" i="27"/>
  <c r="H16" i="27"/>
  <c r="H24" i="27"/>
  <c r="H32" i="27"/>
  <c r="R163" i="22"/>
  <c r="R131" i="22"/>
  <c r="F52" i="20"/>
  <c r="G39" i="20"/>
  <c r="G43" i="20"/>
  <c r="G44" i="18"/>
  <c r="G40" i="18"/>
  <c r="G48" i="18"/>
  <c r="G37" i="20"/>
  <c r="D53" i="18"/>
  <c r="G42" i="18"/>
  <c r="G50" i="18"/>
  <c r="E53" i="18"/>
  <c r="F53" i="18"/>
  <c r="G41" i="20"/>
  <c r="G46" i="18"/>
  <c r="E52" i="20"/>
  <c r="D52" i="20"/>
  <c r="G45" i="20"/>
  <c r="G49" i="20"/>
  <c r="G47" i="20"/>
  <c r="G4" i="18"/>
  <c r="G2" i="18"/>
  <c r="A3" i="18"/>
  <c r="A2" i="18"/>
  <c r="G23" i="17"/>
  <c r="G22" i="17"/>
  <c r="G21" i="17"/>
  <c r="G20" i="17"/>
  <c r="G19" i="17"/>
  <c r="G18" i="17"/>
  <c r="G4" i="17"/>
  <c r="G2" i="17"/>
  <c r="A3" i="17"/>
  <c r="A2" i="17"/>
  <c r="J125" i="16"/>
  <c r="J62" i="16"/>
  <c r="J4" i="16"/>
  <c r="J2" i="16"/>
  <c r="A3" i="16"/>
  <c r="A2" i="16"/>
  <c r="C24" i="29" l="1"/>
  <c r="I24" i="29" s="1"/>
  <c r="C52" i="27"/>
  <c r="I52" i="27" s="1"/>
  <c r="J66" i="27"/>
  <c r="K66" i="27" s="1"/>
  <c r="L66" i="27" s="1"/>
  <c r="N66" i="27" s="1"/>
  <c r="C26" i="29"/>
  <c r="C54" i="27"/>
  <c r="I54" i="27" s="1"/>
  <c r="N288" i="22"/>
  <c r="C30" i="29"/>
  <c r="I30" i="29" s="1"/>
  <c r="C58" i="27"/>
  <c r="C40" i="29"/>
  <c r="I40" i="29" s="1"/>
  <c r="C68" i="27"/>
  <c r="I68" i="27" s="1"/>
  <c r="C34" i="29"/>
  <c r="I34" i="29" s="1"/>
  <c r="C62" i="27"/>
  <c r="I62" i="27" s="1"/>
  <c r="H80" i="27"/>
  <c r="T37" i="22"/>
  <c r="J288" i="22"/>
  <c r="H288" i="22"/>
  <c r="F288" i="22"/>
  <c r="L288" i="22"/>
  <c r="T94" i="22"/>
  <c r="T239" i="22"/>
  <c r="R98" i="22"/>
  <c r="R220" i="22"/>
  <c r="T131" i="22"/>
  <c r="H33" i="28"/>
  <c r="H29" i="28"/>
  <c r="H25" i="28"/>
  <c r="H39" i="28"/>
  <c r="D51" i="28"/>
  <c r="N50" i="29"/>
  <c r="N42" i="29"/>
  <c r="J36" i="29"/>
  <c r="K36" i="29" s="1"/>
  <c r="L36" i="29" s="1"/>
  <c r="J48" i="29"/>
  <c r="K48" i="29" s="1"/>
  <c r="L48" i="29" s="1"/>
  <c r="N48" i="29" s="1"/>
  <c r="J40" i="29"/>
  <c r="K40" i="29" s="1"/>
  <c r="L40" i="29" s="1"/>
  <c r="N40" i="29" s="1"/>
  <c r="J44" i="29"/>
  <c r="K44" i="29" s="1"/>
  <c r="L44" i="29" s="1"/>
  <c r="N44" i="29" s="1"/>
  <c r="J32" i="29"/>
  <c r="K32" i="29" s="1"/>
  <c r="L32" i="29" s="1"/>
  <c r="J28" i="29"/>
  <c r="K28" i="29" s="1"/>
  <c r="L28" i="29" s="1"/>
  <c r="J34" i="29"/>
  <c r="K34" i="29" s="1"/>
  <c r="L34" i="29" s="1"/>
  <c r="J46" i="29"/>
  <c r="K46" i="29" s="1"/>
  <c r="L46" i="29" s="1"/>
  <c r="J38" i="29"/>
  <c r="K38" i="29" s="1"/>
  <c r="L38" i="29" s="1"/>
  <c r="H23" i="28"/>
  <c r="E51" i="28"/>
  <c r="N74" i="27"/>
  <c r="J70" i="27"/>
  <c r="K70" i="27" s="1"/>
  <c r="L70" i="27" s="1"/>
  <c r="J76" i="27"/>
  <c r="K76" i="27" s="1"/>
  <c r="L76" i="27" s="1"/>
  <c r="J60" i="27"/>
  <c r="K60" i="27" s="1"/>
  <c r="L60" i="27" s="1"/>
  <c r="N60" i="27" s="1"/>
  <c r="J64" i="27"/>
  <c r="K64" i="27" s="1"/>
  <c r="L64" i="27" s="1"/>
  <c r="N64" i="27" s="1"/>
  <c r="J54" i="27"/>
  <c r="K54" i="27" s="1"/>
  <c r="L54" i="27" s="1"/>
  <c r="J68" i="27"/>
  <c r="K68" i="27" s="1"/>
  <c r="L68" i="27" s="1"/>
  <c r="J78" i="27"/>
  <c r="K78" i="27" s="1"/>
  <c r="L78" i="27" s="1"/>
  <c r="N78" i="27" s="1"/>
  <c r="J72" i="27"/>
  <c r="K72" i="27" s="1"/>
  <c r="L72" i="27" s="1"/>
  <c r="J56" i="27"/>
  <c r="K56" i="27" s="1"/>
  <c r="L56" i="27" s="1"/>
  <c r="G52" i="20"/>
  <c r="G28" i="20" s="1"/>
  <c r="G53" i="18"/>
  <c r="G32" i="18" s="1"/>
  <c r="H143" i="15"/>
  <c r="H4" i="15"/>
  <c r="H2" i="15"/>
  <c r="A3" i="15"/>
  <c r="A2" i="15"/>
  <c r="D270" i="10"/>
  <c r="G268" i="10"/>
  <c r="G266" i="10"/>
  <c r="G264" i="10"/>
  <c r="G262" i="10"/>
  <c r="G260" i="10"/>
  <c r="G258" i="10"/>
  <c r="G256" i="10"/>
  <c r="G254" i="10"/>
  <c r="G252" i="10"/>
  <c r="G250" i="10"/>
  <c r="G248" i="10"/>
  <c r="G244" i="10"/>
  <c r="D28" i="18" s="1"/>
  <c r="F239" i="10"/>
  <c r="F25" i="4" s="1"/>
  <c r="E239" i="10"/>
  <c r="D239" i="10"/>
  <c r="G237" i="10"/>
  <c r="G235" i="10"/>
  <c r="G233" i="10"/>
  <c r="G231" i="10"/>
  <c r="G229" i="10"/>
  <c r="G227" i="10"/>
  <c r="G225" i="10"/>
  <c r="G195" i="10"/>
  <c r="G189" i="10"/>
  <c r="G185" i="10"/>
  <c r="G183" i="10"/>
  <c r="G181" i="10"/>
  <c r="D178" i="10"/>
  <c r="G174" i="10"/>
  <c r="G172" i="10"/>
  <c r="G168" i="10"/>
  <c r="G166" i="10"/>
  <c r="D163" i="10"/>
  <c r="D220" i="10" s="1"/>
  <c r="G159" i="10"/>
  <c r="G157" i="10"/>
  <c r="G155" i="10"/>
  <c r="G153" i="10"/>
  <c r="G149" i="10"/>
  <c r="G147" i="10"/>
  <c r="G145" i="10"/>
  <c r="G136" i="10"/>
  <c r="G134" i="10"/>
  <c r="F131" i="10"/>
  <c r="E131" i="10"/>
  <c r="D131" i="10"/>
  <c r="D140" i="10" s="1"/>
  <c r="G23" i="25" s="1"/>
  <c r="G129" i="10"/>
  <c r="G127" i="10"/>
  <c r="G125" i="10"/>
  <c r="G123" i="10"/>
  <c r="D117" i="10"/>
  <c r="G113" i="10"/>
  <c r="G111" i="10"/>
  <c r="G109" i="10"/>
  <c r="G107" i="10"/>
  <c r="G105" i="10"/>
  <c r="G103" i="10"/>
  <c r="D72" i="10"/>
  <c r="D39" i="19" s="1"/>
  <c r="F94" i="10"/>
  <c r="F41" i="19" s="1"/>
  <c r="E94" i="10"/>
  <c r="E41" i="19" s="1"/>
  <c r="D94" i="10"/>
  <c r="D41" i="19" s="1"/>
  <c r="G92" i="10"/>
  <c r="G90" i="10"/>
  <c r="G88" i="10"/>
  <c r="G86" i="10"/>
  <c r="G84" i="10"/>
  <c r="G82" i="10"/>
  <c r="G80" i="10"/>
  <c r="G78" i="10"/>
  <c r="G76" i="10"/>
  <c r="G41" i="10"/>
  <c r="G67" i="10"/>
  <c r="G65" i="10"/>
  <c r="G63" i="10"/>
  <c r="G61" i="10"/>
  <c r="G59" i="10"/>
  <c r="G57" i="10"/>
  <c r="G55" i="10"/>
  <c r="G53" i="10"/>
  <c r="G51" i="10"/>
  <c r="G49" i="10"/>
  <c r="G47" i="10"/>
  <c r="G45" i="10"/>
  <c r="G43" i="10"/>
  <c r="F37" i="10"/>
  <c r="F37" i="19" s="1"/>
  <c r="E37" i="10"/>
  <c r="E37" i="19" s="1"/>
  <c r="D37" i="10"/>
  <c r="D37" i="19" s="1"/>
  <c r="G34" i="10"/>
  <c r="G32" i="10"/>
  <c r="G30" i="10"/>
  <c r="G28" i="10"/>
  <c r="G26" i="10"/>
  <c r="G24" i="10"/>
  <c r="G22" i="10"/>
  <c r="G20" i="10"/>
  <c r="G18" i="10"/>
  <c r="G16" i="10"/>
  <c r="G14" i="10"/>
  <c r="G12" i="10"/>
  <c r="G4" i="10"/>
  <c r="B4" i="10"/>
  <c r="G2" i="10"/>
  <c r="B2" i="10"/>
  <c r="E54" i="9"/>
  <c r="F54" i="9" s="1"/>
  <c r="E49" i="9"/>
  <c r="F49" i="9" s="1"/>
  <c r="E36" i="9"/>
  <c r="F36" i="9" s="1"/>
  <c r="E30" i="9"/>
  <c r="F30" i="9" s="1"/>
  <c r="E20" i="9"/>
  <c r="R56" i="14"/>
  <c r="E56" i="9" s="1"/>
  <c r="F56" i="9" s="1"/>
  <c r="R54" i="14"/>
  <c r="R51" i="14"/>
  <c r="E51" i="9" s="1"/>
  <c r="F51" i="9" s="1"/>
  <c r="R49" i="14"/>
  <c r="R47" i="14"/>
  <c r="E47" i="9" s="1"/>
  <c r="F47" i="9" s="1"/>
  <c r="R45" i="14"/>
  <c r="T45" i="14" s="1"/>
  <c r="P58" i="14"/>
  <c r="N58" i="14"/>
  <c r="L58" i="14"/>
  <c r="J58" i="14"/>
  <c r="H58" i="14"/>
  <c r="F58" i="14"/>
  <c r="D56" i="14"/>
  <c r="D54" i="14"/>
  <c r="D51" i="14"/>
  <c r="D49" i="14"/>
  <c r="D47" i="14"/>
  <c r="D58" i="14" s="1"/>
  <c r="D45" i="14"/>
  <c r="R38" i="14"/>
  <c r="E38" i="9" s="1"/>
  <c r="F38" i="9" s="1"/>
  <c r="R36" i="14"/>
  <c r="R34" i="14"/>
  <c r="E34" i="9" s="1"/>
  <c r="F34" i="9" s="1"/>
  <c r="R32" i="14"/>
  <c r="E32" i="9" s="1"/>
  <c r="F32" i="9" s="1"/>
  <c r="R30" i="14"/>
  <c r="R28" i="14"/>
  <c r="E28" i="9" s="1"/>
  <c r="F28" i="9" s="1"/>
  <c r="R26" i="14"/>
  <c r="E26" i="9" s="1"/>
  <c r="F26" i="9" s="1"/>
  <c r="R24" i="14"/>
  <c r="E24" i="9" s="1"/>
  <c r="F24" i="9" s="1"/>
  <c r="R22" i="14"/>
  <c r="E22" i="9" s="1"/>
  <c r="F22" i="9" s="1"/>
  <c r="R20" i="14"/>
  <c r="P40" i="14"/>
  <c r="N40" i="14"/>
  <c r="L40" i="14"/>
  <c r="J40" i="14"/>
  <c r="H40" i="14"/>
  <c r="F40" i="14"/>
  <c r="R40" i="14" s="1"/>
  <c r="D38" i="14"/>
  <c r="D36" i="14"/>
  <c r="D34" i="14"/>
  <c r="D32" i="14"/>
  <c r="D30" i="14"/>
  <c r="D28" i="14"/>
  <c r="D26" i="14"/>
  <c r="D24" i="14"/>
  <c r="D22" i="14"/>
  <c r="D20" i="14"/>
  <c r="R13" i="14"/>
  <c r="E13" i="9" s="1"/>
  <c r="F13" i="9" s="1"/>
  <c r="R11" i="14"/>
  <c r="E11" i="9" s="1"/>
  <c r="F11" i="9" s="1"/>
  <c r="P15" i="14"/>
  <c r="N15" i="14"/>
  <c r="L15" i="14"/>
  <c r="J15" i="14"/>
  <c r="H15" i="14"/>
  <c r="F15" i="14"/>
  <c r="R15" i="14" s="1"/>
  <c r="D13" i="14"/>
  <c r="D11" i="14"/>
  <c r="T11" i="14" s="1"/>
  <c r="R4" i="14"/>
  <c r="R2" i="14"/>
  <c r="B4" i="14"/>
  <c r="B2" i="14"/>
  <c r="D58" i="9"/>
  <c r="C58" i="9"/>
  <c r="D40" i="9"/>
  <c r="C40" i="9"/>
  <c r="C61" i="9" s="1"/>
  <c r="D15" i="9"/>
  <c r="C15" i="9"/>
  <c r="F4" i="9"/>
  <c r="B4" i="9"/>
  <c r="F2" i="9"/>
  <c r="B2" i="9"/>
  <c r="P135" i="13"/>
  <c r="N135" i="13"/>
  <c r="L135" i="13"/>
  <c r="J135" i="13"/>
  <c r="H135" i="13"/>
  <c r="F135" i="13"/>
  <c r="R132" i="13"/>
  <c r="F129" i="8" s="1"/>
  <c r="G129" i="8" s="1"/>
  <c r="R130" i="13"/>
  <c r="R128" i="13"/>
  <c r="R126" i="13"/>
  <c r="F123" i="8" s="1"/>
  <c r="G123" i="8" s="1"/>
  <c r="R115" i="13"/>
  <c r="R113" i="13"/>
  <c r="F111" i="8" s="1"/>
  <c r="G111" i="8" s="1"/>
  <c r="R111" i="13"/>
  <c r="R109" i="13"/>
  <c r="R107" i="13"/>
  <c r="R105" i="13"/>
  <c r="F103" i="8" s="1"/>
  <c r="P117" i="13"/>
  <c r="N117" i="13"/>
  <c r="L117" i="13"/>
  <c r="J117" i="13"/>
  <c r="H117" i="13"/>
  <c r="F117" i="13"/>
  <c r="P100" i="13"/>
  <c r="N100" i="13"/>
  <c r="L100" i="13"/>
  <c r="J100" i="13"/>
  <c r="H100" i="13"/>
  <c r="F100" i="13"/>
  <c r="R98" i="13"/>
  <c r="R96" i="13"/>
  <c r="R94" i="13"/>
  <c r="F93" i="8" s="1"/>
  <c r="R92" i="13"/>
  <c r="F91" i="8" s="1"/>
  <c r="G91" i="8" s="1"/>
  <c r="R90" i="13"/>
  <c r="R88" i="13"/>
  <c r="R86" i="13"/>
  <c r="F85" i="8" s="1"/>
  <c r="G85" i="8" s="1"/>
  <c r="R84" i="13"/>
  <c r="F83" i="8" s="1"/>
  <c r="G83" i="8" s="1"/>
  <c r="P75" i="13"/>
  <c r="N75" i="13"/>
  <c r="L75" i="13"/>
  <c r="J75" i="13"/>
  <c r="H75" i="13"/>
  <c r="F75" i="13"/>
  <c r="R73" i="13"/>
  <c r="R71" i="13"/>
  <c r="R69" i="13"/>
  <c r="R67" i="13"/>
  <c r="F67" i="8" s="1"/>
  <c r="R65" i="13"/>
  <c r="R63" i="13"/>
  <c r="R61" i="13"/>
  <c r="R59" i="13"/>
  <c r="F59" i="8" s="1"/>
  <c r="G59" i="8" s="1"/>
  <c r="R57" i="13"/>
  <c r="R55" i="13"/>
  <c r="R53" i="13"/>
  <c r="R51" i="13"/>
  <c r="F51" i="8" s="1"/>
  <c r="G51" i="8" s="1"/>
  <c r="R49" i="13"/>
  <c r="R42" i="13"/>
  <c r="F42" i="8" s="1"/>
  <c r="G42" i="8" s="1"/>
  <c r="R40" i="13"/>
  <c r="F40" i="8" s="1"/>
  <c r="G40" i="8" s="1"/>
  <c r="R38" i="13"/>
  <c r="F38" i="8" s="1"/>
  <c r="G38" i="8" s="1"/>
  <c r="R36" i="13"/>
  <c r="R34" i="13"/>
  <c r="P44" i="13"/>
  <c r="N44" i="13"/>
  <c r="L44" i="13"/>
  <c r="J44" i="13"/>
  <c r="H44" i="13"/>
  <c r="F44" i="13"/>
  <c r="R27" i="13"/>
  <c r="R25" i="13"/>
  <c r="F25" i="8" s="1"/>
  <c r="G25" i="8" s="1"/>
  <c r="R23" i="13"/>
  <c r="R21" i="13"/>
  <c r="R19" i="13"/>
  <c r="F19" i="8" s="1"/>
  <c r="G19" i="8" s="1"/>
  <c r="R17" i="13"/>
  <c r="F17" i="8" s="1"/>
  <c r="G17" i="8" s="1"/>
  <c r="R15" i="13"/>
  <c r="R13" i="13"/>
  <c r="P29" i="13"/>
  <c r="N29" i="13"/>
  <c r="L29" i="13"/>
  <c r="J29" i="13"/>
  <c r="H29" i="13"/>
  <c r="F29" i="13"/>
  <c r="R11" i="13"/>
  <c r="F11" i="8" s="1"/>
  <c r="G11" i="8" s="1"/>
  <c r="D132" i="13"/>
  <c r="D130" i="13"/>
  <c r="D128" i="13"/>
  <c r="D126" i="13"/>
  <c r="D115" i="13"/>
  <c r="D113" i="13"/>
  <c r="D111" i="13"/>
  <c r="D109" i="13"/>
  <c r="D107" i="13"/>
  <c r="D105" i="13"/>
  <c r="D98" i="13"/>
  <c r="D96" i="13"/>
  <c r="D94" i="13"/>
  <c r="D92" i="13"/>
  <c r="D90" i="13"/>
  <c r="D88" i="13"/>
  <c r="D86" i="13"/>
  <c r="D84" i="13"/>
  <c r="E75" i="8"/>
  <c r="D75" i="8"/>
  <c r="D73" i="13"/>
  <c r="D71" i="13"/>
  <c r="D69" i="13"/>
  <c r="D67" i="13"/>
  <c r="D65" i="13"/>
  <c r="D63" i="13"/>
  <c r="D61" i="13"/>
  <c r="D59" i="13"/>
  <c r="D57" i="13"/>
  <c r="D55" i="13"/>
  <c r="D53" i="13"/>
  <c r="D51" i="13"/>
  <c r="D49" i="13"/>
  <c r="D42" i="13"/>
  <c r="D40" i="13"/>
  <c r="D38" i="13"/>
  <c r="D36" i="13"/>
  <c r="D34" i="13"/>
  <c r="D27" i="13"/>
  <c r="D25" i="13"/>
  <c r="D23" i="13"/>
  <c r="D21" i="13"/>
  <c r="D19" i="13"/>
  <c r="D17" i="13"/>
  <c r="D15" i="13"/>
  <c r="D13" i="13"/>
  <c r="D11" i="13"/>
  <c r="R4" i="13"/>
  <c r="G4" i="8"/>
  <c r="R2" i="13"/>
  <c r="G2" i="8"/>
  <c r="B4" i="13"/>
  <c r="B2" i="13"/>
  <c r="E132" i="8"/>
  <c r="D132" i="8"/>
  <c r="E115" i="8"/>
  <c r="D115" i="8"/>
  <c r="E99" i="8"/>
  <c r="D99" i="8"/>
  <c r="E44" i="8"/>
  <c r="D44" i="8"/>
  <c r="E29" i="8"/>
  <c r="D29" i="8"/>
  <c r="E7" i="7"/>
  <c r="C7" i="7"/>
  <c r="B4" i="8"/>
  <c r="B2" i="8"/>
  <c r="T54" i="14" l="1"/>
  <c r="I58" i="27"/>
  <c r="J58" i="27"/>
  <c r="K58" i="27" s="1"/>
  <c r="L58" i="27" s="1"/>
  <c r="N58" i="27" s="1"/>
  <c r="T30" i="14"/>
  <c r="D15" i="14"/>
  <c r="T15" i="14" s="1"/>
  <c r="D61" i="9"/>
  <c r="J26" i="29"/>
  <c r="K26" i="29" s="1"/>
  <c r="L26" i="29" s="1"/>
  <c r="N26" i="29" s="1"/>
  <c r="I26" i="29"/>
  <c r="T22" i="14"/>
  <c r="T38" i="14"/>
  <c r="R58" i="14"/>
  <c r="R61" i="14" s="1"/>
  <c r="E45" i="9"/>
  <c r="F45" i="9" s="1"/>
  <c r="J30" i="29"/>
  <c r="K30" i="29" s="1"/>
  <c r="L30" i="29" s="1"/>
  <c r="D40" i="14"/>
  <c r="T40" i="14" s="1"/>
  <c r="J62" i="27"/>
  <c r="K62" i="27" s="1"/>
  <c r="L62" i="27" s="1"/>
  <c r="N62" i="27" s="1"/>
  <c r="E78" i="8"/>
  <c r="E118" i="8"/>
  <c r="E135" i="8" s="1"/>
  <c r="D78" i="8"/>
  <c r="D118" i="8"/>
  <c r="D135" i="8" s="1"/>
  <c r="N56" i="27"/>
  <c r="R288" i="22"/>
  <c r="D25" i="4"/>
  <c r="D22" i="18"/>
  <c r="E15" i="9"/>
  <c r="F15" i="9" s="1"/>
  <c r="T13" i="14"/>
  <c r="T24" i="14"/>
  <c r="T32" i="14"/>
  <c r="T47" i="14"/>
  <c r="T56" i="14"/>
  <c r="T26" i="14"/>
  <c r="T34" i="14"/>
  <c r="T49" i="14"/>
  <c r="T20" i="14"/>
  <c r="T28" i="14"/>
  <c r="T36" i="14"/>
  <c r="T51" i="14"/>
  <c r="H51" i="28"/>
  <c r="J40" i="25" s="1"/>
  <c r="J42" i="25" s="1"/>
  <c r="N32" i="29"/>
  <c r="N46" i="29"/>
  <c r="N34" i="29"/>
  <c r="N28" i="29"/>
  <c r="N30" i="29"/>
  <c r="N36" i="29"/>
  <c r="N38" i="29"/>
  <c r="J24" i="29"/>
  <c r="K24" i="29" s="1"/>
  <c r="L24" i="29" s="1"/>
  <c r="C52" i="29"/>
  <c r="N72" i="27"/>
  <c r="N68" i="27"/>
  <c r="N54" i="27"/>
  <c r="N76" i="27"/>
  <c r="N70" i="27"/>
  <c r="H51" i="15"/>
  <c r="E115" i="10" s="1"/>
  <c r="F115" i="10" s="1"/>
  <c r="D20" i="18"/>
  <c r="D24" i="18"/>
  <c r="G41" i="19"/>
  <c r="G37" i="19"/>
  <c r="D44" i="19"/>
  <c r="D117" i="13"/>
  <c r="T15" i="13"/>
  <c r="T23" i="13"/>
  <c r="T130" i="13"/>
  <c r="G131" i="10"/>
  <c r="G239" i="10"/>
  <c r="I25" i="4" s="1"/>
  <c r="D98" i="10"/>
  <c r="G37" i="10"/>
  <c r="D16" i="18" s="1"/>
  <c r="G94" i="10"/>
  <c r="E58" i="9"/>
  <c r="F58" i="9" s="1"/>
  <c r="E40" i="9"/>
  <c r="F40" i="9" s="1"/>
  <c r="F20" i="9"/>
  <c r="D135" i="13"/>
  <c r="D75" i="13"/>
  <c r="R100" i="13"/>
  <c r="T109" i="13"/>
  <c r="F127" i="8"/>
  <c r="G127" i="8" s="1"/>
  <c r="D44" i="13"/>
  <c r="T44" i="13" s="1"/>
  <c r="R29" i="13"/>
  <c r="R44" i="13"/>
  <c r="T42" i="13"/>
  <c r="R75" i="13"/>
  <c r="R135" i="13"/>
  <c r="D29" i="13"/>
  <c r="T11" i="13"/>
  <c r="T88" i="13"/>
  <c r="F87" i="8"/>
  <c r="G87" i="8" s="1"/>
  <c r="T96" i="13"/>
  <c r="F95" i="8"/>
  <c r="G95" i="8" s="1"/>
  <c r="T107" i="13"/>
  <c r="F105" i="8"/>
  <c r="G105" i="8" s="1"/>
  <c r="F113" i="8"/>
  <c r="G113" i="8" s="1"/>
  <c r="T115" i="13"/>
  <c r="T34" i="13"/>
  <c r="F34" i="8"/>
  <c r="G34" i="8" s="1"/>
  <c r="T53" i="13"/>
  <c r="F53" i="8"/>
  <c r="G53" i="8" s="1"/>
  <c r="T61" i="13"/>
  <c r="F61" i="8"/>
  <c r="G61" i="8" s="1"/>
  <c r="T69" i="13"/>
  <c r="F69" i="8"/>
  <c r="G69" i="8" s="1"/>
  <c r="R117" i="13"/>
  <c r="F27" i="8"/>
  <c r="G27" i="8" s="1"/>
  <c r="T27" i="13"/>
  <c r="T128" i="13"/>
  <c r="F125" i="8"/>
  <c r="D100" i="13"/>
  <c r="T13" i="13"/>
  <c r="F13" i="8"/>
  <c r="G13" i="8" s="1"/>
  <c r="T21" i="13"/>
  <c r="F21" i="8"/>
  <c r="G21" i="8" s="1"/>
  <c r="T36" i="13"/>
  <c r="T55" i="13"/>
  <c r="T63" i="13"/>
  <c r="T71" i="13"/>
  <c r="T90" i="13"/>
  <c r="T98" i="13"/>
  <c r="T17" i="13"/>
  <c r="T25" i="13"/>
  <c r="T38" i="13"/>
  <c r="T49" i="13"/>
  <c r="T57" i="13"/>
  <c r="T65" i="13"/>
  <c r="T73" i="13"/>
  <c r="T84" i="13"/>
  <c r="T92" i="13"/>
  <c r="T111" i="13"/>
  <c r="T132" i="13"/>
  <c r="F55" i="8"/>
  <c r="G55" i="8" s="1"/>
  <c r="F63" i="8"/>
  <c r="G63" i="8" s="1"/>
  <c r="F71" i="8"/>
  <c r="G71" i="8" s="1"/>
  <c r="F107" i="8"/>
  <c r="G107" i="8" s="1"/>
  <c r="T19" i="13"/>
  <c r="T40" i="13"/>
  <c r="T51" i="13"/>
  <c r="T59" i="13"/>
  <c r="T67" i="13"/>
  <c r="T86" i="13"/>
  <c r="T94" i="13"/>
  <c r="T105" i="13"/>
  <c r="T113" i="13"/>
  <c r="T126" i="13"/>
  <c r="F15" i="8"/>
  <c r="G15" i="8" s="1"/>
  <c r="F23" i="8"/>
  <c r="G23" i="8" s="1"/>
  <c r="F36" i="8"/>
  <c r="G36" i="8" s="1"/>
  <c r="F49" i="8"/>
  <c r="G49" i="8" s="1"/>
  <c r="F57" i="8"/>
  <c r="G57" i="8" s="1"/>
  <c r="F65" i="8"/>
  <c r="G65" i="8" s="1"/>
  <c r="F73" i="8"/>
  <c r="G73" i="8" s="1"/>
  <c r="F89" i="8"/>
  <c r="G89" i="8" s="1"/>
  <c r="F97" i="8"/>
  <c r="G97" i="8" s="1"/>
  <c r="F109" i="8"/>
  <c r="G109" i="8" s="1"/>
  <c r="G103" i="8"/>
  <c r="G93" i="8"/>
  <c r="G67" i="8"/>
  <c r="G52" i="7"/>
  <c r="H52" i="7" s="1"/>
  <c r="G48" i="7"/>
  <c r="H48" i="7" s="1"/>
  <c r="G46" i="7"/>
  <c r="G44" i="7"/>
  <c r="H44" i="7" s="1"/>
  <c r="G42" i="7"/>
  <c r="D52" i="7"/>
  <c r="E52" i="7" s="1"/>
  <c r="D48" i="7"/>
  <c r="D46" i="7"/>
  <c r="E46" i="7" s="1"/>
  <c r="D44" i="7"/>
  <c r="E44" i="7" s="1"/>
  <c r="D42" i="7"/>
  <c r="E42" i="7" s="1"/>
  <c r="F52" i="11"/>
  <c r="F48" i="11"/>
  <c r="H48" i="11" s="1"/>
  <c r="F46" i="11"/>
  <c r="F44" i="11"/>
  <c r="F42" i="11"/>
  <c r="H42" i="11" s="1"/>
  <c r="C52" i="11"/>
  <c r="C48" i="11"/>
  <c r="E48" i="11" s="1"/>
  <c r="C46" i="11"/>
  <c r="C44" i="11"/>
  <c r="E44" i="11" s="1"/>
  <c r="C42" i="11"/>
  <c r="E42" i="11" s="1"/>
  <c r="D21" i="11"/>
  <c r="E28" i="11" s="1"/>
  <c r="G21" i="11"/>
  <c r="F21" i="11"/>
  <c r="G19" i="11"/>
  <c r="F19" i="11"/>
  <c r="F23" i="11" s="1"/>
  <c r="G54" i="11"/>
  <c r="D54" i="11"/>
  <c r="H52" i="11"/>
  <c r="E52" i="11"/>
  <c r="H44" i="11"/>
  <c r="D28" i="11"/>
  <c r="H19" i="11"/>
  <c r="E7" i="11"/>
  <c r="C7" i="11"/>
  <c r="B3" i="11"/>
  <c r="B2" i="11"/>
  <c r="F54" i="7"/>
  <c r="C54" i="7"/>
  <c r="H46" i="7"/>
  <c r="H42" i="7"/>
  <c r="E48" i="7"/>
  <c r="E28" i="7"/>
  <c r="D28" i="7"/>
  <c r="G23" i="7"/>
  <c r="F23" i="7"/>
  <c r="H21" i="7"/>
  <c r="H19" i="7"/>
  <c r="C9" i="6"/>
  <c r="C7" i="6"/>
  <c r="B3" i="7"/>
  <c r="B2" i="7"/>
  <c r="G43" i="6"/>
  <c r="D43" i="6"/>
  <c r="A42" i="6"/>
  <c r="B3" i="6"/>
  <c r="B2" i="6"/>
  <c r="F9" i="5"/>
  <c r="F7" i="5"/>
  <c r="C9" i="5"/>
  <c r="C7" i="5"/>
  <c r="R78" i="13" l="1"/>
  <c r="C54" i="11"/>
  <c r="F43" i="24"/>
  <c r="F43" i="21"/>
  <c r="F43" i="23"/>
  <c r="T75" i="13"/>
  <c r="T58" i="14"/>
  <c r="T61" i="14" s="1"/>
  <c r="G23" i="11"/>
  <c r="D61" i="14"/>
  <c r="E137" i="8"/>
  <c r="D137" i="8"/>
  <c r="I42" i="7"/>
  <c r="C26" i="26"/>
  <c r="C28" i="26" s="1"/>
  <c r="J32" i="25"/>
  <c r="D16" i="20"/>
  <c r="D16" i="19"/>
  <c r="I26" i="26"/>
  <c r="I28" i="26" s="1"/>
  <c r="D26" i="20"/>
  <c r="D26" i="19"/>
  <c r="I48" i="7"/>
  <c r="F30" i="26"/>
  <c r="I30" i="26"/>
  <c r="I52" i="7"/>
  <c r="I48" i="11"/>
  <c r="D26" i="26"/>
  <c r="D28" i="26" s="1"/>
  <c r="D18" i="20"/>
  <c r="D18" i="19"/>
  <c r="H54" i="7"/>
  <c r="C30" i="26"/>
  <c r="J36" i="25"/>
  <c r="E26" i="26"/>
  <c r="E28" i="26" s="1"/>
  <c r="D20" i="20"/>
  <c r="D20" i="19"/>
  <c r="I46" i="7"/>
  <c r="E30" i="26"/>
  <c r="D54" i="7"/>
  <c r="E46" i="11"/>
  <c r="F54" i="11"/>
  <c r="F26" i="26"/>
  <c r="F28" i="26" s="1"/>
  <c r="D22" i="20"/>
  <c r="D22" i="19"/>
  <c r="I42" i="11"/>
  <c r="I44" i="7"/>
  <c r="D30" i="26"/>
  <c r="H21" i="11"/>
  <c r="H30" i="11" s="1"/>
  <c r="D120" i="13"/>
  <c r="D138" i="13" s="1"/>
  <c r="T117" i="13"/>
  <c r="J44" i="25"/>
  <c r="N24" i="29"/>
  <c r="N52" i="29" s="1"/>
  <c r="L52" i="29"/>
  <c r="I52" i="29"/>
  <c r="H30" i="7"/>
  <c r="F30" i="7"/>
  <c r="G115" i="10"/>
  <c r="G117" i="10" s="1"/>
  <c r="F117" i="10"/>
  <c r="D115" i="22"/>
  <c r="E117" i="10"/>
  <c r="H57" i="15"/>
  <c r="D18" i="18"/>
  <c r="D32" i="18" s="1"/>
  <c r="T135" i="13"/>
  <c r="G30" i="7"/>
  <c r="D288" i="10"/>
  <c r="D291" i="10" s="1"/>
  <c r="E61" i="9"/>
  <c r="F61" i="9" s="1"/>
  <c r="D78" i="13"/>
  <c r="R120" i="13"/>
  <c r="R138" i="13" s="1"/>
  <c r="R140" i="13" s="1"/>
  <c r="F75" i="8"/>
  <c r="G75" i="8" s="1"/>
  <c r="F99" i="8"/>
  <c r="T100" i="13"/>
  <c r="F29" i="8"/>
  <c r="F44" i="8"/>
  <c r="G44" i="8" s="1"/>
  <c r="F132" i="8"/>
  <c r="G132" i="8" s="1"/>
  <c r="G125" i="8"/>
  <c r="F115" i="8"/>
  <c r="G115" i="8" s="1"/>
  <c r="T29" i="13"/>
  <c r="T78" i="13" s="1"/>
  <c r="G54" i="7"/>
  <c r="E54" i="7"/>
  <c r="H46" i="11"/>
  <c r="H54" i="11" s="1"/>
  <c r="I46" i="11"/>
  <c r="I52" i="11"/>
  <c r="I44" i="11"/>
  <c r="E54" i="11"/>
  <c r="G30" i="11"/>
  <c r="H23" i="11"/>
  <c r="F30" i="11"/>
  <c r="H23" i="7"/>
  <c r="H43" i="23" l="1"/>
  <c r="H47" i="23" s="1"/>
  <c r="F47" i="23"/>
  <c r="F47" i="21"/>
  <c r="H43" i="21"/>
  <c r="H47" i="21" s="1"/>
  <c r="H43" i="24"/>
  <c r="H47" i="24" s="1"/>
  <c r="F47" i="24"/>
  <c r="D32" i="26"/>
  <c r="D40" i="26" s="1"/>
  <c r="E24" i="18"/>
  <c r="G24" i="18" s="1"/>
  <c r="E26" i="18"/>
  <c r="G26" i="18" s="1"/>
  <c r="I54" i="11"/>
  <c r="F32" i="26"/>
  <c r="F40" i="26" s="1"/>
  <c r="E32" i="26"/>
  <c r="E40" i="26" s="1"/>
  <c r="D28" i="20"/>
  <c r="E24" i="20" s="1"/>
  <c r="G24" i="20" s="1"/>
  <c r="G20" i="26" s="1"/>
  <c r="I32" i="26"/>
  <c r="I40" i="26" s="1"/>
  <c r="C32" i="26"/>
  <c r="C40" i="26" s="1"/>
  <c r="D28" i="19"/>
  <c r="E24" i="19" s="1"/>
  <c r="T120" i="13"/>
  <c r="T138" i="13" s="1"/>
  <c r="T140" i="13" s="1"/>
  <c r="D140" i="13"/>
  <c r="J46" i="25"/>
  <c r="J48" i="25" s="1"/>
  <c r="D117" i="22"/>
  <c r="T117" i="22" s="1"/>
  <c r="T115" i="22"/>
  <c r="F78" i="8"/>
  <c r="G78" i="8" s="1"/>
  <c r="G29" i="8"/>
  <c r="G99" i="8"/>
  <c r="F118" i="8"/>
  <c r="C57" i="7"/>
  <c r="I54" i="7"/>
  <c r="C57" i="11"/>
  <c r="A2" i="2"/>
  <c r="H117" i="15" l="1"/>
  <c r="E208" i="10" s="1"/>
  <c r="G16" i="26"/>
  <c r="I43" i="26"/>
  <c r="E16" i="20"/>
  <c r="E18" i="20"/>
  <c r="G18" i="20" s="1"/>
  <c r="E20" i="20"/>
  <c r="G20" i="20" s="1"/>
  <c r="E20" i="26" s="1"/>
  <c r="E26" i="20"/>
  <c r="G26" i="20" s="1"/>
  <c r="I20" i="26" s="1"/>
  <c r="E22" i="20"/>
  <c r="G22" i="20" s="1"/>
  <c r="F20" i="26" s="1"/>
  <c r="E26" i="19"/>
  <c r="E16" i="19"/>
  <c r="E22" i="19"/>
  <c r="E20" i="19"/>
  <c r="E18" i="19"/>
  <c r="J50" i="25"/>
  <c r="F135" i="8"/>
  <c r="G118" i="8"/>
  <c r="F208" i="10" l="1"/>
  <c r="G208" i="10" s="1"/>
  <c r="D208" i="22"/>
  <c r="E28" i="19"/>
  <c r="D20" i="26"/>
  <c r="G16" i="20"/>
  <c r="C20" i="26" s="1"/>
  <c r="E28" i="20"/>
  <c r="G135" i="8"/>
  <c r="G137" i="8" s="1"/>
  <c r="F137" i="8"/>
  <c r="T208" i="22" l="1"/>
  <c r="E40" i="27"/>
  <c r="H12" i="27"/>
  <c r="H40" i="27" s="1"/>
  <c r="D40" i="27"/>
  <c r="J52" i="27"/>
  <c r="K52" i="27" s="1"/>
  <c r="L52" i="27" s="1"/>
  <c r="C80" i="27" l="1"/>
  <c r="L80" i="27"/>
  <c r="N52" i="27"/>
  <c r="N80" i="27" s="1"/>
  <c r="I80" i="27"/>
  <c r="E20" i="18" l="1"/>
  <c r="G20" i="18" s="1"/>
  <c r="E28" i="18"/>
  <c r="G28" i="18" s="1"/>
  <c r="E22" i="18"/>
  <c r="G22" i="18" s="1"/>
  <c r="E30" i="18"/>
  <c r="G30" i="18" s="1"/>
  <c r="E18" i="18"/>
  <c r="G18" i="18" s="1"/>
  <c r="E16" i="18"/>
  <c r="G16" i="18" l="1"/>
  <c r="H63" i="15"/>
  <c r="H16" i="26"/>
  <c r="H147" i="15"/>
  <c r="I16" i="26"/>
  <c r="H157" i="15"/>
  <c r="H75" i="15"/>
  <c r="D16" i="26"/>
  <c r="E16" i="26"/>
  <c r="H89" i="15"/>
  <c r="E32" i="18"/>
  <c r="F16" i="26"/>
  <c r="H103" i="15"/>
  <c r="E151" i="10" l="1"/>
  <c r="H153" i="15"/>
  <c r="E246" i="10"/>
  <c r="E138" i="10"/>
  <c r="H69" i="15"/>
  <c r="C16" i="26"/>
  <c r="H37" i="15"/>
  <c r="E277" i="10"/>
  <c r="E187" i="10"/>
  <c r="E170" i="10"/>
  <c r="D151" i="22" l="1"/>
  <c r="F151" i="10"/>
  <c r="G151" i="10" s="1"/>
  <c r="D187" i="22"/>
  <c r="F187" i="10"/>
  <c r="E69" i="10"/>
  <c r="D138" i="22"/>
  <c r="T138" i="22" s="1"/>
  <c r="E140" i="10"/>
  <c r="F138" i="10"/>
  <c r="F140" i="10" s="1"/>
  <c r="D277" i="22"/>
  <c r="F277" i="10"/>
  <c r="E270" i="10"/>
  <c r="D246" i="22"/>
  <c r="F246" i="10"/>
  <c r="F270" i="10" s="1"/>
  <c r="D170" i="22"/>
  <c r="F170" i="10"/>
  <c r="F27" i="4" l="1"/>
  <c r="I23" i="25"/>
  <c r="F17" i="4"/>
  <c r="E72" i="10"/>
  <c r="E39" i="19" s="1"/>
  <c r="E44" i="19" s="1"/>
  <c r="D69" i="22"/>
  <c r="F69" i="10"/>
  <c r="F72" i="10" s="1"/>
  <c r="F39" i="19" s="1"/>
  <c r="T187" i="22"/>
  <c r="T170" i="22"/>
  <c r="T246" i="22"/>
  <c r="D270" i="22"/>
  <c r="T270" i="22" s="1"/>
  <c r="G277" i="10"/>
  <c r="G138" i="10"/>
  <c r="G140" i="10" s="1"/>
  <c r="G246" i="10"/>
  <c r="G270" i="10" s="1"/>
  <c r="T277" i="22"/>
  <c r="H23" i="25"/>
  <c r="D17" i="4"/>
  <c r="G170" i="10"/>
  <c r="D27" i="4"/>
  <c r="D140" i="22"/>
  <c r="T140" i="22" s="1"/>
  <c r="G187" i="10"/>
  <c r="T151" i="22"/>
  <c r="G39" i="19" l="1"/>
  <c r="G44" i="19" s="1"/>
  <c r="G28" i="19" s="1"/>
  <c r="F44" i="19"/>
  <c r="T69" i="22"/>
  <c r="D72" i="22"/>
  <c r="I27" i="4"/>
  <c r="H18" i="26"/>
  <c r="H23" i="26" s="1"/>
  <c r="J23" i="25"/>
  <c r="J30" i="25" s="1"/>
  <c r="J34" i="25" s="1"/>
  <c r="J38" i="25" s="1"/>
  <c r="J52" i="25" s="1"/>
  <c r="J55" i="25" s="1"/>
  <c r="I17" i="4"/>
  <c r="C18" i="26"/>
  <c r="G69" i="10"/>
  <c r="G72" i="10" s="1"/>
  <c r="G24" i="19" l="1"/>
  <c r="G14" i="26" s="1"/>
  <c r="G26" i="19"/>
  <c r="G18" i="19"/>
  <c r="G22" i="19"/>
  <c r="G20" i="19"/>
  <c r="T72" i="22"/>
  <c r="F36" i="5"/>
  <c r="F35" i="4"/>
  <c r="H119" i="15" l="1"/>
  <c r="H125" i="15" s="1"/>
  <c r="H159" i="15"/>
  <c r="E283" i="10" s="1"/>
  <c r="I14" i="26"/>
  <c r="D14" i="26"/>
  <c r="H77" i="15"/>
  <c r="H105" i="15"/>
  <c r="F14" i="26"/>
  <c r="H91" i="15"/>
  <c r="E14" i="26"/>
  <c r="G16" i="19"/>
  <c r="D283" i="22" l="1"/>
  <c r="T283" i="22" s="1"/>
  <c r="E216" i="10"/>
  <c r="D216" i="22" s="1"/>
  <c r="D218" i="22" s="1"/>
  <c r="T218" i="22" s="1"/>
  <c r="F283" i="10"/>
  <c r="G283" i="10" s="1"/>
  <c r="E176" i="10"/>
  <c r="H97" i="15"/>
  <c r="E161" i="10"/>
  <c r="H83" i="15"/>
  <c r="C14" i="26"/>
  <c r="C23" i="26" s="1"/>
  <c r="H39" i="15"/>
  <c r="H45" i="15" s="1"/>
  <c r="H165" i="15"/>
  <c r="E197" i="10"/>
  <c r="D197" i="22" s="1"/>
  <c r="H111" i="15"/>
  <c r="F216" i="10" l="1"/>
  <c r="F218" i="10" s="1"/>
  <c r="E218" i="10"/>
  <c r="T216" i="22"/>
  <c r="T197" i="22"/>
  <c r="D199" i="22"/>
  <c r="G216" i="10"/>
  <c r="G218" i="10" s="1"/>
  <c r="G18" i="26" s="1"/>
  <c r="G23" i="26" s="1"/>
  <c r="E285" i="10"/>
  <c r="D29" i="4" s="1"/>
  <c r="F285" i="10"/>
  <c r="F29" i="4" s="1"/>
  <c r="D176" i="22"/>
  <c r="E178" i="10"/>
  <c r="D21" i="4" s="1"/>
  <c r="F176" i="10"/>
  <c r="F178" i="10" s="1"/>
  <c r="F21" i="4" s="1"/>
  <c r="E199" i="10"/>
  <c r="D23" i="4" s="1"/>
  <c r="F197" i="10"/>
  <c r="F199" i="10" s="1"/>
  <c r="F23" i="4" s="1"/>
  <c r="E96" i="10"/>
  <c r="H168" i="15"/>
  <c r="D161" i="22"/>
  <c r="E163" i="10"/>
  <c r="F161" i="10"/>
  <c r="F163" i="10" s="1"/>
  <c r="T199" i="22" l="1"/>
  <c r="G197" i="10"/>
  <c r="G199" i="10" s="1"/>
  <c r="I23" i="4" s="1"/>
  <c r="G176" i="10"/>
  <c r="G178" i="10" s="1"/>
  <c r="E18" i="26" s="1"/>
  <c r="E23" i="26" s="1"/>
  <c r="G161" i="10"/>
  <c r="G163" i="10" s="1"/>
  <c r="I19" i="4" s="1"/>
  <c r="G285" i="10"/>
  <c r="E220" i="10"/>
  <c r="D19" i="4"/>
  <c r="D96" i="22"/>
  <c r="E98" i="10"/>
  <c r="D15" i="4" s="1"/>
  <c r="F96" i="10"/>
  <c r="F98" i="10" s="1"/>
  <c r="F15" i="4" s="1"/>
  <c r="D285" i="22"/>
  <c r="T161" i="22"/>
  <c r="D163" i="22"/>
  <c r="T163" i="22" s="1"/>
  <c r="F19" i="4"/>
  <c r="F220" i="10"/>
  <c r="T193" i="22"/>
  <c r="T176" i="22"/>
  <c r="D178" i="22"/>
  <c r="T178" i="22" s="1"/>
  <c r="I23" i="26" l="1"/>
  <c r="I18" i="26"/>
  <c r="D220" i="22"/>
  <c r="T220" i="22" s="1"/>
  <c r="F18" i="26"/>
  <c r="F23" i="26" s="1"/>
  <c r="I29" i="4"/>
  <c r="D18" i="26"/>
  <c r="D23" i="26" s="1"/>
  <c r="I21" i="4"/>
  <c r="G220" i="10"/>
  <c r="F288" i="10"/>
  <c r="E288" i="10"/>
  <c r="T285" i="22"/>
  <c r="G96" i="10"/>
  <c r="G98" i="10" s="1"/>
  <c r="I15" i="4" s="1"/>
  <c r="T195" i="22"/>
  <c r="T96" i="22"/>
  <c r="D98" i="22"/>
  <c r="T98" i="22" s="1"/>
  <c r="F31" i="4" l="1"/>
  <c r="F291" i="10"/>
  <c r="R291" i="22" s="1"/>
  <c r="G288" i="10"/>
  <c r="D288" i="22"/>
  <c r="T288" i="22" s="1"/>
  <c r="D31" i="4"/>
  <c r="E291" i="10"/>
  <c r="D291" i="22" s="1"/>
  <c r="I31" i="4" l="1"/>
  <c r="G291" i="10"/>
  <c r="T291" i="22" s="1"/>
</calcChain>
</file>

<file path=xl/sharedStrings.xml><?xml version="1.0" encoding="utf-8"?>
<sst xmlns="http://schemas.openxmlformats.org/spreadsheetml/2006/main" count="2222" uniqueCount="794">
  <si>
    <t>See Below for Minor Version History</t>
  </si>
  <si>
    <t>Current Version</t>
  </si>
  <si>
    <t>5.0.0</t>
  </si>
  <si>
    <t>Version History:</t>
  </si>
  <si>
    <t>Version #</t>
  </si>
  <si>
    <t>Date</t>
  </si>
  <si>
    <t>Description</t>
  </si>
  <si>
    <t>Initials</t>
  </si>
  <si>
    <t>Major revision to re-work all worksheets to include a new level of care: Behavioral Health.  Reduced expense lines on Wkst C-3.  Removed all macros.  Sheets will now have to be un-hidden manually.</t>
  </si>
  <si>
    <t>EMC</t>
  </si>
  <si>
    <t>Notes:</t>
  </si>
  <si>
    <t>You will be notified if a Major Change to the structure of this workbook occurs.  A current version will be supplied to providers each year prior to their fiscal period end.  A current version may be requested when any change requires a different year end to be used for the cost report period.</t>
  </si>
  <si>
    <t>You may save your work with a filename of your choice.</t>
  </si>
  <si>
    <t>You may save the workbook for your use in the Excel version of your choice.</t>
  </si>
  <si>
    <r>
      <t xml:space="preserve">You may add worksheets to this file and link </t>
    </r>
    <r>
      <rPr>
        <b/>
        <i/>
        <u/>
        <sz val="11"/>
        <color theme="1"/>
        <rFont val="Arial"/>
        <family val="2"/>
      </rPr>
      <t>to</t>
    </r>
    <r>
      <rPr>
        <sz val="11"/>
        <color theme="1"/>
        <rFont val="Arial"/>
        <family val="2"/>
      </rPr>
      <t xml:space="preserve"> your data </t>
    </r>
    <r>
      <rPr>
        <b/>
        <i/>
        <u/>
        <sz val="11"/>
        <color theme="1"/>
        <rFont val="Arial"/>
        <family val="2"/>
      </rPr>
      <t>from</t>
    </r>
    <r>
      <rPr>
        <sz val="11"/>
        <color theme="1"/>
        <rFont val="Arial"/>
        <family val="2"/>
      </rPr>
      <t xml:space="preserve"> any cell available for user input.</t>
    </r>
  </si>
  <si>
    <r>
      <t xml:space="preserve">If additional worksheets "D-2" or "D-3" are needed, please </t>
    </r>
    <r>
      <rPr>
        <b/>
        <sz val="11"/>
        <color theme="1"/>
        <rFont val="Arial"/>
        <family val="2"/>
      </rPr>
      <t>copy</t>
    </r>
    <r>
      <rPr>
        <sz val="11"/>
        <color theme="1"/>
        <rFont val="Arial"/>
        <family val="2"/>
      </rPr>
      <t xml:space="preserve"> the original sheet into </t>
    </r>
    <r>
      <rPr>
        <b/>
        <sz val="11"/>
        <color theme="1"/>
        <rFont val="Arial"/>
        <family val="2"/>
      </rPr>
      <t>THIS</t>
    </r>
    <r>
      <rPr>
        <sz val="11"/>
        <color theme="1"/>
        <rFont val="Arial"/>
        <family val="2"/>
      </rPr>
      <t xml:space="preserve"> workbook and use "D-2" or "D-3" as part of the tab name.  You do not need to rename it from "D-2 (2)", etc. unless you wish to.  Change the page numbers on the new worksheets to the format "Page 20.1", "Page 20.2", etc.</t>
    </r>
  </si>
  <si>
    <r>
      <rPr>
        <b/>
        <i/>
        <u/>
        <sz val="18"/>
        <color rgb="FFFF0000"/>
        <rFont val="Arial"/>
        <family val="2"/>
      </rPr>
      <t>PLEASE</t>
    </r>
    <r>
      <rPr>
        <sz val="18"/>
        <color rgb="FFFF0000"/>
        <rFont val="Arial"/>
        <family val="2"/>
      </rPr>
      <t xml:space="preserve"> READ THIS PAGE AT LEAST ONCE BEFORE USING THIS WORKBOOK!!</t>
    </r>
  </si>
  <si>
    <t>PROVIDER NAME:</t>
  </si>
  <si>
    <t>ADDRESS:</t>
  </si>
  <si>
    <t>NATIONAL PROVIDER ID:</t>
  </si>
  <si>
    <t>COST REPORT PERIOD:</t>
  </si>
  <si>
    <t>FROM:</t>
  </si>
  <si>
    <t>TO:</t>
  </si>
  <si>
    <t>Manual Submission</t>
  </si>
  <si>
    <t>Electronic Submission</t>
  </si>
  <si>
    <t>Check One:</t>
  </si>
  <si>
    <t>ELECTRONIC SPREADSHEET FILING INSTRUCTIONS</t>
  </si>
  <si>
    <t>PLEASE READ CAREFULLY BEFORE INPUTTING DATA TO THE FORMS</t>
  </si>
  <si>
    <t>After entering data into the forms, save the completed forms under a new file name.</t>
  </si>
  <si>
    <t>Reuse this file to complete a report and file for each nursing home for which you are responsible.</t>
  </si>
  <si>
    <t>Do not enter data into any field that is shaded.  These fields contain formulas and are self calculating.  These fields have been protected to prevent changes from being made.</t>
  </si>
  <si>
    <t>Print and submit a hard copy of each cost report package postmarked by the due date to:</t>
  </si>
  <si>
    <t>Myers and Stauffer LC</t>
  </si>
  <si>
    <t>Complete and submit each worksheet.  If a worksheet is not applicable, note it as "N/A" on the checklist and submit it with the rest of the schedules.</t>
  </si>
  <si>
    <t>Do not add or delete lines and/or columns or modify any form.  The schedules contain "other" lines that can be used to report data that does not fit into an existing line description.  Please change the "other" lines titles to an appropriate description of the data entered.</t>
  </si>
  <si>
    <t>1.</t>
  </si>
  <si>
    <t>2.</t>
  </si>
  <si>
    <t>3.</t>
  </si>
  <si>
    <t>4.</t>
  </si>
  <si>
    <t>5.</t>
  </si>
  <si>
    <t>6.</t>
  </si>
  <si>
    <t>7.</t>
  </si>
  <si>
    <t>[    ]     Adjusted</t>
  </si>
  <si>
    <t>[    ]     Initial Report</t>
  </si>
  <si>
    <t>[    ]     Amended</t>
  </si>
  <si>
    <t>[    ]     Revised</t>
  </si>
  <si>
    <t>[    ]     Re-opened</t>
  </si>
  <si>
    <t>Nevada Medicaid Cost Report in electronic form</t>
  </si>
  <si>
    <t>Cost Report Certification (p. 4) with original signatures (2 copies)</t>
  </si>
  <si>
    <t>Trial Balance (1 copy)</t>
  </si>
  <si>
    <t>Depreciation Schedules, including schedules of additions and deletions (1 copy)</t>
  </si>
  <si>
    <t>Year-to-date detailed General Ledger (1 copy)</t>
  </si>
  <si>
    <t>Reconciliation of general ledger accounts to cost report line numbers for Schedules C-1, C-1 and C-3</t>
  </si>
  <si>
    <t>Medicare Cost Report (if applicable) (1 copy)</t>
  </si>
  <si>
    <t>Home Office Cost Report (if applicable) (1 copy)</t>
  </si>
  <si>
    <t>PART II.  SETTLEMENT REPORT IF APPLICABLE</t>
  </si>
  <si>
    <t>PART I.  CHECK THE APPROPRIATE LINE FOR EACH REPORT SUBMITTED:</t>
  </si>
  <si>
    <t>Direct Health Care Repayment (from Worksheet G-1)</t>
  </si>
  <si>
    <t>PART III.  INDEX OF WORKSHEETS FOR SUBMISSION</t>
  </si>
  <si>
    <t>Worksheet Number</t>
  </si>
  <si>
    <t>Page Number</t>
  </si>
  <si>
    <t>Worksheet Title</t>
  </si>
  <si>
    <t>Purpose of the Sheet</t>
  </si>
  <si>
    <t>Worksheet Complete (Yes or N/A)</t>
  </si>
  <si>
    <t>Instruct</t>
  </si>
  <si>
    <t>Checklist</t>
  </si>
  <si>
    <t>A</t>
  </si>
  <si>
    <t>B</t>
  </si>
  <si>
    <t>C-1</t>
  </si>
  <si>
    <t>C-2</t>
  </si>
  <si>
    <t>C-3</t>
  </si>
  <si>
    <t>D-1</t>
  </si>
  <si>
    <t>D-2</t>
  </si>
  <si>
    <t>D-3</t>
  </si>
  <si>
    <t>E-1</t>
  </si>
  <si>
    <t>E-2</t>
  </si>
  <si>
    <t>E-3</t>
  </si>
  <si>
    <t>F-1A</t>
  </si>
  <si>
    <t>F-1B</t>
  </si>
  <si>
    <t>F-1C</t>
  </si>
  <si>
    <t>G-1</t>
  </si>
  <si>
    <t>H</t>
  </si>
  <si>
    <t>2-3</t>
  </si>
  <si>
    <t>6-8</t>
  </si>
  <si>
    <t>10-15</t>
  </si>
  <si>
    <t>16-18</t>
  </si>
  <si>
    <t>19-20</t>
  </si>
  <si>
    <t>28-30</t>
  </si>
  <si>
    <t>Cover</t>
  </si>
  <si>
    <t>Checklist &amp; Index</t>
  </si>
  <si>
    <t>Provider Information and Certification</t>
  </si>
  <si>
    <t>Fiscal Statistical Data</t>
  </si>
  <si>
    <t>Balance Sheet</t>
  </si>
  <si>
    <t>Revenues</t>
  </si>
  <si>
    <t>Trial Balance of Expenses</t>
  </si>
  <si>
    <t>Expense Adjustments</t>
  </si>
  <si>
    <t>Adjustments and Reclassifications</t>
  </si>
  <si>
    <t>Costs of Services from Related Organizations</t>
  </si>
  <si>
    <t>Allocation of Employee Benefit</t>
  </si>
  <si>
    <t>Allocation of Operating Costs</t>
  </si>
  <si>
    <t>Allocation of Capital Costs</t>
  </si>
  <si>
    <t>Major Renovation/Remodel Projects</t>
  </si>
  <si>
    <t>Direct Health Care Cost Adjustment</t>
  </si>
  <si>
    <t>Cost Report Summary</t>
  </si>
  <si>
    <t>Provider coversheet information</t>
  </si>
  <si>
    <t>Provides a checklist for submission and lists all the sheets in the file, briefly stating the purpose of each sheet.</t>
  </si>
  <si>
    <t>Contains provider contact information and provider certification.  Signature required for timely submission.</t>
  </si>
  <si>
    <t>Reports beds available and bed days by level of care.</t>
  </si>
  <si>
    <t>Reports the financial position of the provider at the end of the cost report period.</t>
  </si>
  <si>
    <t xml:space="preserve">Reports revenues for the fiscal period. </t>
  </si>
  <si>
    <t>Reports providers expenses incurred by category during the fiscal period and adjustments made to arrive at allowable costs and per patient day costs.</t>
  </si>
  <si>
    <t>Provider adjustments to expenses by cost center.</t>
  </si>
  <si>
    <t>Details the adjustments and reclassifications made by the provider.</t>
  </si>
  <si>
    <t>Provider identification of and adjustments to transactions with related parties.</t>
  </si>
  <si>
    <t>Allocates employee benefit costs based on gross salaries charged to various cost centers</t>
  </si>
  <si>
    <t>Allocates operating costs based on patient days for cost centers identified on worksheet B.</t>
  </si>
  <si>
    <t>Allocates capital costs based on patient days for cost centers identified on worksheet B - used only for cost report summary.</t>
  </si>
  <si>
    <t>Report projects placed in service during the current cost reporting period.</t>
  </si>
  <si>
    <t>Determines whether the provider has met the requirements of the Nevada Medicaid program related to direct care costs.</t>
  </si>
  <si>
    <t>Summarizes the level of care costs and compares to payments received.  For informational purposes only.</t>
  </si>
  <si>
    <t>Federal Employer I.D. #:</t>
  </si>
  <si>
    <t>Licensed Administrator's Name:</t>
  </si>
  <si>
    <t>Facility Phone Number</t>
  </si>
  <si>
    <t>Facility Fax Number:</t>
  </si>
  <si>
    <t>Name of Person or Firm Preparing This Report:</t>
  </si>
  <si>
    <t>Contact Person Regarding This Report:</t>
  </si>
  <si>
    <t>Contact Phone Number:</t>
  </si>
  <si>
    <t>E-Mail Address for Contact Person(s):</t>
  </si>
  <si>
    <t>TYPE OF CONTROL (Check one)</t>
  </si>
  <si>
    <t>Church</t>
  </si>
  <si>
    <t>Government</t>
  </si>
  <si>
    <t>Other</t>
  </si>
  <si>
    <t>Individual</t>
  </si>
  <si>
    <t>Corporation</t>
  </si>
  <si>
    <t>Partnership</t>
  </si>
  <si>
    <t>Not for
Profit</t>
  </si>
  <si>
    <t>Proprietary</t>
  </si>
  <si>
    <t>MISREPRESENTATION OR FALSIFICATION OF ANY INFORMATION CONTAINED IN THE COST</t>
  </si>
  <si>
    <t>REPORT MAY BE PUNISHABLE BY CRIMINAL, CIVIL AND ADMINISTRATIVE ACTION, FINE</t>
  </si>
  <si>
    <t>AND/OR IMPRISONMENT UNDER STATE OR FEDERAL LAW.</t>
  </si>
  <si>
    <t>CERTIFICATION BY OFFICER OR ADMINISTRATOR OF PROVIDER(S)</t>
  </si>
  <si>
    <t>I HEREBY CERTIFY that I have read the above statement and that I have examined the accompanying</t>
  </si>
  <si>
    <t>electronically filed or manually submitted cost report and supporting schedules prepared by:</t>
  </si>
  <si>
    <t>(Provider Name and Number)</t>
  </si>
  <si>
    <t>for the cost report period beginning</t>
  </si>
  <si>
    <t>and ending</t>
  </si>
  <si>
    <t xml:space="preserve">and that to the best of my knowledge and belief, it is a true, correct and complete statement prepared from </t>
  </si>
  <si>
    <t>the books and records of the provider in accordance with applicable instructions, except as noted.  I further</t>
  </si>
  <si>
    <t>certify that I am familiar with the laws and regulations regarding the provision of health care services for Title XIX</t>
  </si>
  <si>
    <t>patients, and that the services identified in this cost report were provided in compliance with such laws and</t>
  </si>
  <si>
    <t>regulations.  All supporting records for the expenses recorded have been retained as required by state law and</t>
  </si>
  <si>
    <t>will be made available to auditors upon request.</t>
  </si>
  <si>
    <t>Signature of Officer or Administrator of Provider</t>
  </si>
  <si>
    <t>Type or Print Individual's Name</t>
  </si>
  <si>
    <t>Title</t>
  </si>
  <si>
    <t>BEDS AVAILABLE</t>
  </si>
  <si>
    <t>LEVELS OF CARE</t>
  </si>
  <si>
    <t>8.</t>
  </si>
  <si>
    <t>9.</t>
  </si>
  <si>
    <t>10.</t>
  </si>
  <si>
    <t>11.</t>
  </si>
  <si>
    <t>Beginning of Period</t>
  </si>
  <si>
    <t>End of Period</t>
  </si>
  <si>
    <t>Total Days in the period</t>
  </si>
  <si>
    <t>Total Bed Days Available</t>
  </si>
  <si>
    <t>Increase (Decrease) Effective         - enter date here -</t>
  </si>
  <si>
    <t>Medicaid</t>
  </si>
  <si>
    <t>Certified</t>
  </si>
  <si>
    <t>Non</t>
  </si>
  <si>
    <t>Total</t>
  </si>
  <si>
    <t>Input</t>
  </si>
  <si>
    <t>Patient</t>
  </si>
  <si>
    <t>Days</t>
  </si>
  <si>
    <t>Adjustments</t>
  </si>
  <si>
    <t>Adjusted</t>
  </si>
  <si>
    <t>Nevada</t>
  </si>
  <si>
    <t>Participation</t>
  </si>
  <si>
    <t>N F Standard Care</t>
  </si>
  <si>
    <t>Non-Pediatric Ventilator Care</t>
  </si>
  <si>
    <t>Behaviorally Complex Care</t>
  </si>
  <si>
    <t>Pediatric Specialty Care</t>
  </si>
  <si>
    <t>Other (Identify)</t>
  </si>
  <si>
    <t>Totals</t>
  </si>
  <si>
    <t>Percentage of Occupancy</t>
  </si>
  <si>
    <t>12.</t>
  </si>
  <si>
    <t>General</t>
  </si>
  <si>
    <t>Ledger</t>
  </si>
  <si>
    <t>Provider</t>
  </si>
  <si>
    <t>Balance</t>
  </si>
  <si>
    <t>CURRENT ASSETS</t>
  </si>
  <si>
    <t>OTHER ASSETS</t>
  </si>
  <si>
    <t>13.</t>
  </si>
  <si>
    <t>14.</t>
  </si>
  <si>
    <t>15.</t>
  </si>
  <si>
    <t>16.</t>
  </si>
  <si>
    <t>FIXED ASSETS</t>
  </si>
  <si>
    <t>17.</t>
  </si>
  <si>
    <t>18.</t>
  </si>
  <si>
    <t>19.</t>
  </si>
  <si>
    <t>20.</t>
  </si>
  <si>
    <t>Cash on Hand &amp; in Banks</t>
  </si>
  <si>
    <t>Accounts Receivable</t>
  </si>
  <si>
    <t>Notes Receivable</t>
  </si>
  <si>
    <t>Other Receivables</t>
  </si>
  <si>
    <t>Less:  Allowance for Uncollectables</t>
  </si>
  <si>
    <t>Inventory</t>
  </si>
  <si>
    <t>Prepaid Expenses</t>
  </si>
  <si>
    <t>TOTAL CURRENT ASSETS</t>
  </si>
  <si>
    <t>Investments</t>
  </si>
  <si>
    <t>Deposits on Leases</t>
  </si>
  <si>
    <t>Due From Owners/Officers</t>
  </si>
  <si>
    <t>Deferred Charge - Virtual Purchase</t>
  </si>
  <si>
    <t>TOTAL OTHER ASSETS</t>
  </si>
  <si>
    <t>Land</t>
  </si>
  <si>
    <t>Land Improvements</t>
  </si>
  <si>
    <t>Buildings</t>
  </si>
  <si>
    <t>Building Equipment</t>
  </si>
  <si>
    <t>21.</t>
  </si>
  <si>
    <t>22.</t>
  </si>
  <si>
    <t>23.</t>
  </si>
  <si>
    <t>24.</t>
  </si>
  <si>
    <t>25.</t>
  </si>
  <si>
    <t>26.</t>
  </si>
  <si>
    <t>27.</t>
  </si>
  <si>
    <t>28.</t>
  </si>
  <si>
    <t>29.</t>
  </si>
  <si>
    <t>30.</t>
  </si>
  <si>
    <t>31.</t>
  </si>
  <si>
    <t>CURRENT LIABILITIES</t>
  </si>
  <si>
    <t>32.</t>
  </si>
  <si>
    <t>33.</t>
  </si>
  <si>
    <t>34.</t>
  </si>
  <si>
    <t>35.</t>
  </si>
  <si>
    <t>36.</t>
  </si>
  <si>
    <t>37.</t>
  </si>
  <si>
    <t>38.</t>
  </si>
  <si>
    <t>39.</t>
  </si>
  <si>
    <t>40.</t>
  </si>
  <si>
    <t>Leasehold Improvements</t>
  </si>
  <si>
    <t>Major Movable Equipment</t>
  </si>
  <si>
    <t>Automobiles &amp; Trucks</t>
  </si>
  <si>
    <t>Purchased Leases</t>
  </si>
  <si>
    <t>Less:  Accumulated Depreciation</t>
  </si>
  <si>
    <t>Minor Equipment Non-Depreciable</t>
  </si>
  <si>
    <t>Other Fixed Assets (Identify)</t>
  </si>
  <si>
    <t>TOTAL FIXED ASSETS</t>
  </si>
  <si>
    <t>TOTAL ASSETS</t>
  </si>
  <si>
    <t>Accounts Payable</t>
  </si>
  <si>
    <t>Salaries, Wages &amp; Fees Payable</t>
  </si>
  <si>
    <t>Payroll Taxes Payable</t>
  </si>
  <si>
    <t>Notes &amp; Loans Payable (Short Term)</t>
  </si>
  <si>
    <t>Deferred Income</t>
  </si>
  <si>
    <t>Other Current Liabilities (Identify) See "Line Item Detail"</t>
  </si>
  <si>
    <t>TOTAL CURRENT LIABILITIES</t>
  </si>
  <si>
    <t>LONG-TERM LIABILITIES</t>
  </si>
  <si>
    <t>41.</t>
  </si>
  <si>
    <t>42.</t>
  </si>
  <si>
    <t>43.</t>
  </si>
  <si>
    <t>44.</t>
  </si>
  <si>
    <t>45.</t>
  </si>
  <si>
    <t>46.</t>
  </si>
  <si>
    <t>47.</t>
  </si>
  <si>
    <t>48.</t>
  </si>
  <si>
    <t>CAPITAL</t>
  </si>
  <si>
    <t>49.</t>
  </si>
  <si>
    <t>50.</t>
  </si>
  <si>
    <t>51.</t>
  </si>
  <si>
    <t>52.</t>
  </si>
  <si>
    <t>53.</t>
  </si>
  <si>
    <t>54.</t>
  </si>
  <si>
    <t>55.</t>
  </si>
  <si>
    <t>Mortgage Payable</t>
  </si>
  <si>
    <t>Notes Payable</t>
  </si>
  <si>
    <t>Unsecured Loans</t>
  </si>
  <si>
    <t>Intercompany</t>
  </si>
  <si>
    <t>Other Non-Current Assets (Identify)</t>
  </si>
  <si>
    <t>Other Current Assets (Identify)</t>
  </si>
  <si>
    <t>TOTAL LONG-TERM LIABILITIES</t>
  </si>
  <si>
    <t>TOTAL LIABILITIES</t>
  </si>
  <si>
    <t>Capital</t>
  </si>
  <si>
    <t>Other Capital (Identify)</t>
  </si>
  <si>
    <t>Paid in Capital</t>
  </si>
  <si>
    <t>TOTAL CAPITAL</t>
  </si>
  <si>
    <t>TOTAL LIABILITIES AND CAPITAL</t>
  </si>
  <si>
    <t>Proof - Variance</t>
  </si>
  <si>
    <t>ORANGE SQUARES ARE FOR THE ADJUSTMENT NUMBERS</t>
  </si>
  <si>
    <t>Provider Adj.</t>
  </si>
  <si>
    <t>/-------------------------------Audited Adjustments-------------------------------------------\</t>
  </si>
  <si>
    <t>Audited</t>
  </si>
  <si>
    <t>ROUTINE CHARGES</t>
  </si>
  <si>
    <t>ANCILLARY CHARGES</t>
  </si>
  <si>
    <t>OTHER REVENUE</t>
  </si>
  <si>
    <t>Routine Charges</t>
  </si>
  <si>
    <t>Less:  Allowances &amp; Discounts</t>
  </si>
  <si>
    <t>NET ROUTINE CHARGES</t>
  </si>
  <si>
    <t>Physical Therapy</t>
  </si>
  <si>
    <t>Occupational Therapy</t>
  </si>
  <si>
    <t>Speech Therapy</t>
  </si>
  <si>
    <t>Inhalation Therapy</t>
  </si>
  <si>
    <t>Pharmacy</t>
  </si>
  <si>
    <t>Laboratory</t>
  </si>
  <si>
    <t>Central Supply</t>
  </si>
  <si>
    <t>X-Ray</t>
  </si>
  <si>
    <t>Durable Medical Equipment</t>
  </si>
  <si>
    <t>Other Ancillaries</t>
  </si>
  <si>
    <t>TOTAL ANCILLARY CHARGES</t>
  </si>
  <si>
    <t>Meals Charged to Employees/Guests</t>
  </si>
  <si>
    <t>Investment Income</t>
  </si>
  <si>
    <t>Rental of Facilities &amp; Equipment</t>
  </si>
  <si>
    <t>Worker's Comp. Revenue for</t>
  </si>
  <si>
    <t>Retrospective Rating Plans</t>
  </si>
  <si>
    <t>Beauty/Barber Shop Income</t>
  </si>
  <si>
    <t>Other Revenue</t>
  </si>
  <si>
    <t>TOTAL OTHER REVENUE</t>
  </si>
  <si>
    <t>TOTAL REVENUES</t>
  </si>
  <si>
    <t>OPERATING COST CENTER:</t>
  </si>
  <si>
    <t>SALARIES AND WAGES</t>
  </si>
  <si>
    <t>10</t>
  </si>
  <si>
    <t>Administrative and General</t>
  </si>
  <si>
    <t>Plant Operations</t>
  </si>
  <si>
    <t>Laundry and Linen Service</t>
  </si>
  <si>
    <t>Housekeeping</t>
  </si>
  <si>
    <t>Dietary</t>
  </si>
  <si>
    <t>Nursing Administration</t>
  </si>
  <si>
    <t>Medical Records</t>
  </si>
  <si>
    <t>Social Services</t>
  </si>
  <si>
    <t>Activities</t>
  </si>
  <si>
    <t>Central Supply/Ward Clerk</t>
  </si>
  <si>
    <t>Patient Transportation</t>
  </si>
  <si>
    <t>TOTAL OPERATING SALARIES AND WAGES</t>
  </si>
  <si>
    <t>OTHER OPERATING EXPENSE</t>
  </si>
  <si>
    <t>Management Fees/Home Office Costs</t>
  </si>
  <si>
    <t>Interest/Bank Charges</t>
  </si>
  <si>
    <t>Amortization</t>
  </si>
  <si>
    <t>Insurance</t>
  </si>
  <si>
    <t>Other Administrative &amp; General</t>
  </si>
  <si>
    <t>Plant Operation, Maint. &amp; Repairs</t>
  </si>
  <si>
    <t>Laundry &amp; Linen Service Supplies</t>
  </si>
  <si>
    <t>Housekeeping Supplies</t>
  </si>
  <si>
    <t>Dietary Supplies/Raw Food</t>
  </si>
  <si>
    <t>Personal Property Taxes</t>
  </si>
  <si>
    <t>Real Estate Taxes</t>
  </si>
  <si>
    <t>State Provider Tax</t>
  </si>
  <si>
    <t>Allocation of Employee Benefit Costs (E-1)</t>
  </si>
  <si>
    <t>TOTAL OTHER OPERATING EXPENSES</t>
  </si>
  <si>
    <t>OTHER HEALTH CARE OPERATING EXPENSE</t>
  </si>
  <si>
    <t>41</t>
  </si>
  <si>
    <t>Nursing Supplies</t>
  </si>
  <si>
    <t>Oxygen Expense</t>
  </si>
  <si>
    <t>Recreational Supplies</t>
  </si>
  <si>
    <t>Social Service/Activities Consultant</t>
  </si>
  <si>
    <t>TOTAL OTHER HEALTH CARE EXPENSES</t>
  </si>
  <si>
    <t>Allocation of Operating Costs to Other Cost Centers (E-2)</t>
  </si>
  <si>
    <t>TOTAL OPERATING COSTS</t>
  </si>
  <si>
    <t>EMPLOYEE BENEFIT COST CENTER:</t>
  </si>
  <si>
    <t>Payroll Taxes</t>
  </si>
  <si>
    <t>Worker's Compensation</t>
  </si>
  <si>
    <t>Vacation, Holiday &amp; Sick Pay</t>
  </si>
  <si>
    <t>Group Insurance</t>
  </si>
  <si>
    <t>Allocation of Other Cost Centers (E-1)</t>
  </si>
  <si>
    <t>TOTAL EMPLOYEE BENEFIT COSTS</t>
  </si>
  <si>
    <t>DIRECT HEALTH CARE COST CENTER:</t>
  </si>
  <si>
    <t>DIRECT CARE NURSING SALARIES AND WAGES</t>
  </si>
  <si>
    <t>Nursing Salaries - RN</t>
  </si>
  <si>
    <t>Nursing Salaries - LPN</t>
  </si>
  <si>
    <t>Nursing Salaries - Nursing Aide</t>
  </si>
  <si>
    <t>TOTAL DIRECT CARE NURSING SALARIES</t>
  </si>
  <si>
    <t>OTHER DIRECT HEALTH CARE</t>
  </si>
  <si>
    <t>Contracted Nursing</t>
  </si>
  <si>
    <t>TOTAL DIRECT HEALTH CARE COSTS</t>
  </si>
  <si>
    <t>56.</t>
  </si>
  <si>
    <t>57.</t>
  </si>
  <si>
    <t>58.</t>
  </si>
  <si>
    <t>SPECIAL CARE COST CENTER:</t>
  </si>
  <si>
    <t>NON-PEDIATRIC VENTILATOR</t>
  </si>
  <si>
    <t>Nursing Salaries</t>
  </si>
  <si>
    <t>Respiratory Therapist Salaries</t>
  </si>
  <si>
    <t>Ventilator Rental</t>
  </si>
  <si>
    <t>Oxygen and Medication</t>
  </si>
  <si>
    <t>59.</t>
  </si>
  <si>
    <t>60.</t>
  </si>
  <si>
    <t>61.</t>
  </si>
  <si>
    <t>62.</t>
  </si>
  <si>
    <t>63.</t>
  </si>
  <si>
    <t>64.</t>
  </si>
  <si>
    <t>65.</t>
  </si>
  <si>
    <t>66.</t>
  </si>
  <si>
    <t>67.</t>
  </si>
  <si>
    <t>68.</t>
  </si>
  <si>
    <t>BEHAVIORALLY COMPLEX</t>
  </si>
  <si>
    <t>69.</t>
  </si>
  <si>
    <t>70.</t>
  </si>
  <si>
    <t>71.</t>
  </si>
  <si>
    <t>72.</t>
  </si>
  <si>
    <t>73</t>
  </si>
  <si>
    <t>74.</t>
  </si>
  <si>
    <t>75.</t>
  </si>
  <si>
    <t>PEDIATRIC</t>
  </si>
  <si>
    <t>76.</t>
  </si>
  <si>
    <t>77.</t>
  </si>
  <si>
    <t>78.</t>
  </si>
  <si>
    <t>79.</t>
  </si>
  <si>
    <t>80.</t>
  </si>
  <si>
    <t>81.</t>
  </si>
  <si>
    <t>82.</t>
  </si>
  <si>
    <t>83</t>
  </si>
  <si>
    <t>CAPITAL COST CENTER:</t>
  </si>
  <si>
    <t>Mortgage Interest Expense</t>
  </si>
  <si>
    <t>Other Capital Related Interest Expense</t>
  </si>
  <si>
    <t>Rent/Lease Expense - Buildings &amp; Land</t>
  </si>
  <si>
    <t>Rent/Lease Expense - Equipment</t>
  </si>
  <si>
    <t>Depreciation/Amortization</t>
  </si>
  <si>
    <t>TOTAL CAPITAL COST CENTER COSTS</t>
  </si>
  <si>
    <t>84.</t>
  </si>
  <si>
    <t>85.</t>
  </si>
  <si>
    <t>86.</t>
  </si>
  <si>
    <t>87.</t>
  </si>
  <si>
    <t>88.</t>
  </si>
  <si>
    <t>89.</t>
  </si>
  <si>
    <t>90.</t>
  </si>
  <si>
    <t>91.</t>
  </si>
  <si>
    <t>TOTAL SPECIALTY CARE COSTS</t>
  </si>
  <si>
    <t>TOTAL NON-PEDIATRIC VENTILATOR COSTS</t>
  </si>
  <si>
    <t>TOTAL BEHAVIORALLY COMPLEX COSTS</t>
  </si>
  <si>
    <t>TOTAL PEDIATRIC COSTS</t>
  </si>
  <si>
    <t>92.</t>
  </si>
  <si>
    <t>NON-MEDICAID ANCILLARY SERVICES:</t>
  </si>
  <si>
    <t>Ancillary Salaries</t>
  </si>
  <si>
    <t>Nutritional Supplements</t>
  </si>
  <si>
    <t>Physical Therapy (Contracted, inc. Supplies)</t>
  </si>
  <si>
    <t>Occupational Therapy (Contracted, inc. Supplies)</t>
  </si>
  <si>
    <t>Speech Therapy (Contracted, inc. Supplies)</t>
  </si>
  <si>
    <t>Physician Services</t>
  </si>
  <si>
    <t>TOTAL NON-MEDICAID ANCILLARY SERVICE COSTS</t>
  </si>
  <si>
    <t>93.</t>
  </si>
  <si>
    <t>94.</t>
  </si>
  <si>
    <t>95.</t>
  </si>
  <si>
    <t>96.</t>
  </si>
  <si>
    <t>97.</t>
  </si>
  <si>
    <t>98.</t>
  </si>
  <si>
    <t>99.</t>
  </si>
  <si>
    <t>100.</t>
  </si>
  <si>
    <t>101.</t>
  </si>
  <si>
    <t>102.</t>
  </si>
  <si>
    <t>103.</t>
  </si>
  <si>
    <t>104.</t>
  </si>
  <si>
    <t>105.</t>
  </si>
  <si>
    <t>106.</t>
  </si>
  <si>
    <t>107.</t>
  </si>
  <si>
    <t>TOTAL EXPENSES</t>
  </si>
  <si>
    <t>NET INCOME (LOSS)</t>
  </si>
  <si>
    <t>108.</t>
  </si>
  <si>
    <t>Adjustment</t>
  </si>
  <si>
    <t>Number</t>
  </si>
  <si>
    <t>Line</t>
  </si>
  <si>
    <t>Explanation of Adjustment</t>
  </si>
  <si>
    <t>Amount of</t>
  </si>
  <si>
    <t>Debit (Credit)</t>
  </si>
  <si>
    <t>OPERATING COST CENTER</t>
  </si>
  <si>
    <t>Patient telephone service, excluding pay stations</t>
  </si>
  <si>
    <t>Television and radio service</t>
  </si>
  <si>
    <t>Revenue for guest and employee meals</t>
  </si>
  <si>
    <t>Sale of supplies/medical records, etc</t>
  </si>
  <si>
    <t>Management fees/H.O. cost</t>
  </si>
  <si>
    <t>Non-allowable nursing supplies</t>
  </si>
  <si>
    <t>Personal comfort items</t>
  </si>
  <si>
    <t>TOTAL ADJUSTMENTS TO OPERATING COSTS</t>
  </si>
  <si>
    <t>Refunds and rebates of expenses</t>
  </si>
  <si>
    <t>EMPLOYEE BENEFIT COST CENTER</t>
  </si>
  <si>
    <t>Worker's compensation</t>
  </si>
  <si>
    <t>DIRECT HEALTH CARE COST CENTER</t>
  </si>
  <si>
    <t>TOTAL ADJUSTMENTS TO EMPLOYEE BENEFITS</t>
  </si>
  <si>
    <t>Private duty nurse</t>
  </si>
  <si>
    <t>TOTAL ADJUSTMENT TO DIRECT HEALTH CARE</t>
  </si>
  <si>
    <t>NON-PEDIATRIC VENTILATOR CARE COST CENTER</t>
  </si>
  <si>
    <t>TOTAL ADJUSTMENT TO NON-PEDIATRIC VENILATOR CARE</t>
  </si>
  <si>
    <t>TOTAL ADJUSTMENT TO BEHAVIORALLY COMPLEX CARE</t>
  </si>
  <si>
    <t>BEHAVIORALLY COMPLEX CARE COST CENTER</t>
  </si>
  <si>
    <t>TOTAL ADJUSTMENT TO PEDIATRIC SPECIALTY CARE</t>
  </si>
  <si>
    <t>PEDIATRIC SPECIALTY CARE COST CENTER</t>
  </si>
  <si>
    <t>CAPITAL COST CENTER</t>
  </si>
  <si>
    <t>Depreciation</t>
  </si>
  <si>
    <t>Interest adjustment for financing limitation</t>
  </si>
  <si>
    <t>TOTAL ADJUSTMENTS TO CAPITAL COSTS</t>
  </si>
  <si>
    <t>NON-MEDICAID ANCILLARY SERVICES</t>
  </si>
  <si>
    <t>TOTAL ADJUSTMENT TO ANCILLARY COSTS</t>
  </si>
  <si>
    <t>TOTAL ADJUSTMENTS TO ALLOWABLE COSTS</t>
  </si>
  <si>
    <t>Worksheet</t>
  </si>
  <si>
    <t>Note:  Attach additional copies as necessary.</t>
  </si>
  <si>
    <t>PAGE TOTAL</t>
  </si>
  <si>
    <t>A.</t>
  </si>
  <si>
    <t>Are there any costs included on Schedule C-3 which resulted from transactions with related organizations</t>
  </si>
  <si>
    <t>as defined in the Provider Reimbursement Manual, (HIM-15), Part I Chapter 10</t>
  </si>
  <si>
    <t>YES</t>
  </si>
  <si>
    <t>NO</t>
  </si>
  <si>
    <t>B.</t>
  </si>
  <si>
    <t>Costs incurred and adjustments required as a result of transactions with Related Organizations</t>
  </si>
  <si>
    <t xml:space="preserve">                  Location and amount included on Worksheet C-3, column 1</t>
  </si>
  <si>
    <t>Line No.</t>
  </si>
  <si>
    <t>Expense Items</t>
  </si>
  <si>
    <t>Amount</t>
  </si>
  <si>
    <t>Amount Allowable</t>
  </si>
  <si>
    <t>In Cost</t>
  </si>
  <si>
    <t>(Col. 4 minus Col. 3)</t>
  </si>
  <si>
    <t>C.</t>
  </si>
  <si>
    <t>Interrelationship of Provider to Related Organization(s)</t>
  </si>
  <si>
    <t>(xx)</t>
  </si>
  <si>
    <t>Symbol</t>
  </si>
  <si>
    <t>Name</t>
  </si>
  <si>
    <t>Percent</t>
  </si>
  <si>
    <t>Ownership</t>
  </si>
  <si>
    <t>of Provider</t>
  </si>
  <si>
    <t>of</t>
  </si>
  <si>
    <t>Type of</t>
  </si>
  <si>
    <t>Business</t>
  </si>
  <si>
    <t>Related Organization(s)</t>
  </si>
  <si>
    <r>
      <rPr>
        <b/>
        <sz val="11"/>
        <color theme="1"/>
        <rFont val="Arial"/>
        <family val="2"/>
      </rPr>
      <t>(xx)</t>
    </r>
    <r>
      <rPr>
        <sz val="11"/>
        <color theme="1"/>
        <rFont val="Arial"/>
        <family val="2"/>
      </rPr>
      <t xml:space="preserve">  Use the following symbols to indicate the interrelationship of the provider to related organizations:</t>
    </r>
  </si>
  <si>
    <t>D.</t>
  </si>
  <si>
    <t>E.</t>
  </si>
  <si>
    <t>F.</t>
  </si>
  <si>
    <t>G.</t>
  </si>
  <si>
    <t>Individual has financial interest (stockholder, partner, etc.) in both related organization and in provider.</t>
  </si>
  <si>
    <t>Corporation, partnership or other organization has financial interest in provider.</t>
  </si>
  <si>
    <t>Provider has financial interest in corporation, partnership or other organization.</t>
  </si>
  <si>
    <t>interest in related organization.</t>
  </si>
  <si>
    <t>Individual is director, officer, administrator or key person of provider and related organization.</t>
  </si>
  <si>
    <t>financial interest in provider</t>
  </si>
  <si>
    <t xml:space="preserve">Director, officer, administrator or key person of related organization, or relative of such person, has </t>
  </si>
  <si>
    <t>Director, officer, administrator or key person of provider, or relative of such person, has financial</t>
  </si>
  <si>
    <t>Other (financial or non-financial) - specify</t>
  </si>
  <si>
    <t>NAME AND ADDRESS OF HOME OFFICE INTERMEDIARY:</t>
  </si>
  <si>
    <t>PART I:</t>
  </si>
  <si>
    <t>Area (From Line)</t>
  </si>
  <si>
    <t>Salaries</t>
  </si>
  <si>
    <t>Percent of</t>
  </si>
  <si>
    <t>Total Salaries</t>
  </si>
  <si>
    <t>To Line</t>
  </si>
  <si>
    <t>Allocation of</t>
  </si>
  <si>
    <t>Employee</t>
  </si>
  <si>
    <t>Benefit Cost</t>
  </si>
  <si>
    <t>OTHER CARE AND NON-REIMBURSABLE EXPENSES (IDENTIFY):</t>
  </si>
  <si>
    <t>Salaries - Non-Reimbursable Cost Center</t>
  </si>
  <si>
    <t>TOTAL OTHER CARE AND NON-REIMBURSABLE COSTS</t>
  </si>
  <si>
    <t>110.</t>
  </si>
  <si>
    <t>111.</t>
  </si>
  <si>
    <t>112.</t>
  </si>
  <si>
    <t>113.</t>
  </si>
  <si>
    <t>114.</t>
  </si>
  <si>
    <t>115.</t>
  </si>
  <si>
    <t>116.</t>
  </si>
  <si>
    <t>TOTAL ADJUSTMENT TO NON-REIMBURSABLE COSTS</t>
  </si>
  <si>
    <t>TOTAL</t>
  </si>
  <si>
    <t>Operating Salaries (C-3, Line 13)</t>
  </si>
  <si>
    <t>Direct Health Care Salaries (C-3, Line 54)</t>
  </si>
  <si>
    <t>Non-Ped. Ventilator Care Salaries (C-3, Lines 59-61)</t>
  </si>
  <si>
    <t>Behaviorally Complex Care Salaries (C-3, Lines 69-70)</t>
  </si>
  <si>
    <t>Pediatric Specialty Care Salaries (C-3, Lines 76-78)</t>
  </si>
  <si>
    <t>(C-3, Line 71)</t>
  </si>
  <si>
    <t>(C-3, Line 79)</t>
  </si>
  <si>
    <t>(C-3, Line 57)</t>
  </si>
  <si>
    <t>(C-3, Line 62)</t>
  </si>
  <si>
    <t>(C-3, Line 48)</t>
  </si>
  <si>
    <t>PART II:</t>
  </si>
  <si>
    <t>EMPLOYEE BENEFIT COSTS</t>
  </si>
  <si>
    <t>Amounts from Worksheet C-3</t>
  </si>
  <si>
    <t>If the cost report is submitted in electronic form, the cost report package must include two hard copies of the certification page (p. 4) with original signatures.</t>
  </si>
  <si>
    <t>Other Long-Term Liabilities (Identify)</t>
  </si>
  <si>
    <t>BEFORE ALLOCATION</t>
  </si>
  <si>
    <t>Patient Days</t>
  </si>
  <si>
    <t>Total Days</t>
  </si>
  <si>
    <t>Operating</t>
  </si>
  <si>
    <t>Costs</t>
  </si>
  <si>
    <t>NF Standard Care (B, Line 6, Col 3)</t>
  </si>
  <si>
    <t>Non Pediatric Ventilator Care (B, Line 7, Col 3)</t>
  </si>
  <si>
    <t>Behaviorally Complex Care (B, Line 8, Col 3)</t>
  </si>
  <si>
    <t>Pediatric Specialty Care (B, Line 9, Col 3)</t>
  </si>
  <si>
    <t>(C-3, Line 40)</t>
  </si>
  <si>
    <t>(C-3, Line 67)</t>
  </si>
  <si>
    <t>(C-3, Line 74)</t>
  </si>
  <si>
    <t>OPERATING COSTS</t>
  </si>
  <si>
    <t>TOTAL OTHER OPERATING COSTS</t>
  </si>
  <si>
    <t>Total Operating Salaries and Wages</t>
  </si>
  <si>
    <t>Total Other Operating Expenses</t>
  </si>
  <si>
    <t>Total Other Health Care Expenses</t>
  </si>
  <si>
    <t>CAPITAL COSTS</t>
  </si>
  <si>
    <t>TOTAL CAPITAL COSTS</t>
  </si>
  <si>
    <t>FOR SUMMARY ALLOCATION</t>
  </si>
  <si>
    <t>(H, Line 4, Col 1)</t>
  </si>
  <si>
    <t>(H, Line 4, Col 2)</t>
  </si>
  <si>
    <t>(H, Line 4, Col 3)</t>
  </si>
  <si>
    <t>(H, Line 4, Col 4)</t>
  </si>
  <si>
    <t>(C-3, Line 28)</t>
  </si>
  <si>
    <t>Not applicable - This amount will be calculated</t>
  </si>
  <si>
    <t>PROJECTS PLACED IN SERVICE DURING THE CURRENT COST REPORT PERIOD</t>
  </si>
  <si>
    <t>NOTE:</t>
  </si>
  <si>
    <t>Were Capital renovations and/or remodeling costs incurred during the year?</t>
  </si>
  <si>
    <t>(If "Yes", complete a separate F-1 worksheet for each eligible project.)</t>
  </si>
  <si>
    <t>When was this project reported to DHCFP?</t>
  </si>
  <si>
    <t>What was the total cost of this project as reported to DHCFP?</t>
  </si>
  <si>
    <t>Did the number of beds increase because of this renovation project?</t>
  </si>
  <si>
    <t>If beds were increased, what was the date beds were Medicaid certified?</t>
  </si>
  <si>
    <t>Is the increase in beds reflected on Worksheet B?</t>
  </si>
  <si>
    <t>Is this project included in your current year depreciation schedules?</t>
  </si>
  <si>
    <t>Project Description/Name</t>
  </si>
  <si>
    <t>Renovation/Replacement Project</t>
  </si>
  <si>
    <t>Adjusted Totals</t>
  </si>
  <si>
    <t>Total Costs</t>
  </si>
  <si>
    <t>Total Beds</t>
  </si>
  <si>
    <t>Per Bed Costs</t>
  </si>
  <si>
    <t>In the event that a nursing facility does not incur direct care costs at least equal to the Adjusted Total Facility Health Care Floor (Line 8b), the department will have the option to recoup from future Medicaid payments to that provider an amount equal to 100% of the spread (line 10) between the Total Medicaid Direct Care Costs (Line 6) and the Adjusted NF Standard Direct Health Care Payments (Line 7b).</t>
  </si>
  <si>
    <t>PART I -- DIRECT HEALTH CARE COST CENTER:</t>
  </si>
  <si>
    <t>(Amounts come directly from Worksheet C-3)</t>
  </si>
  <si>
    <t>TOTAL BASIC DIRECT HEALTH CARE COSTS</t>
  </si>
  <si>
    <t>PART II -- COMPUTATION OF MINIMUM DIRECT CARE STAFFING REQUIREMENT</t>
  </si>
  <si>
    <t>Direct Health Care Costs (above, Line 1, Column 4)</t>
  </si>
  <si>
    <t>Total NF Standard Care Days (B, Line 6, Column 3)</t>
  </si>
  <si>
    <t>Provider Health Care Costs P.P.D. (Line 2 divided by Line 3)</t>
  </si>
  <si>
    <t>Nevada Medicaid NF Standard Care Days for the Period (B, Line 6, Column 6)</t>
  </si>
  <si>
    <t>Total Medicaid Direct Care Costs (Line 4 times Line 5)</t>
  </si>
  <si>
    <t>NF Standard Care Direct Health Care Payments (Provider's CR, Line 26, Column 5)</t>
  </si>
  <si>
    <t>7b.  Adjusted NF Standard Care Direct Health Care Payments (Line 7 plus Line 7a)</t>
  </si>
  <si>
    <t>Facility Specific Health Care Floor (Provider's CR, Line 42, Column 8)</t>
  </si>
  <si>
    <t>8b.  Adjusted Total Facility Specific Health Care Floor (Line 8 plus Line 8a)</t>
  </si>
  <si>
    <t>Difference between Direct Care Costs and Facility Specific Health</t>
  </si>
  <si>
    <t>Care Floor (Line 6 less Line 8b)</t>
  </si>
  <si>
    <t>Amount Due Nevada Medicaid (if Line 9 less than zero, Line 7b less Line 6)</t>
  </si>
  <si>
    <t>PART III -- COMPUTATION OF DIRECT HEALTH CARE PAYMENTS</t>
  </si>
  <si>
    <t>This part computes NF Standard Care Direct Health Care Payments for transfer to Line 7.</t>
  </si>
  <si>
    <t>Medicaid Standard Care Days (Column 2) are determined from listings distributed by Division</t>
  </si>
  <si>
    <t>of Health Care Financing and Policy (DHCFP).  The Direct Care Price (Column 3) and the Budget</t>
  </si>
  <si>
    <t>Adj. Factor (Column 4 for the applicable time periods are located on the website of the DHCFP.</t>
  </si>
  <si>
    <t>http://dhcfp.nv.gov/Resources/Rates/NursingFacilities/</t>
  </si>
  <si>
    <t>Month/Yr</t>
  </si>
  <si>
    <t>Audit</t>
  </si>
  <si>
    <t>Period</t>
  </si>
  <si>
    <t>Standard</t>
  </si>
  <si>
    <t>Care Days</t>
  </si>
  <si>
    <t>Medicaid Std.</t>
  </si>
  <si>
    <t>Direct</t>
  </si>
  <si>
    <t>Care</t>
  </si>
  <si>
    <t>Price</t>
  </si>
  <si>
    <t>Budget</t>
  </si>
  <si>
    <t>Adj.</t>
  </si>
  <si>
    <t>Factor</t>
  </si>
  <si>
    <t>Direct Care</t>
  </si>
  <si>
    <t>Payments</t>
  </si>
  <si>
    <t>(2b)*(3)*(4)</t>
  </si>
  <si>
    <t>(2a)</t>
  </si>
  <si>
    <t>(2b)</t>
  </si>
  <si>
    <t>TOTALS</t>
  </si>
  <si>
    <t>(To Line 7b)</t>
  </si>
  <si>
    <t>(B, Line 6</t>
  </si>
  <si>
    <t>Column 4)</t>
  </si>
  <si>
    <t>Column 6)</t>
  </si>
  <si>
    <t>PART IV -- COMPUTATION OF FACILITY SPECIFIC HEALTH CARE FLOOR</t>
  </si>
  <si>
    <t>This part computes the Facility Specific Health Care Floor for transfer to Line 8.  The Direct Care Floor (Column 3)</t>
  </si>
  <si>
    <t>for the applicable time periods is located on the website of the Division of Health Care Financing and Policy</t>
  </si>
  <si>
    <t>The amounts in columns (5) &amp; (6) are taken from the reports titled</t>
  </si>
  <si>
    <t>Nursing Facilities Monthly Report and Fee Assessed to Increase the Quality of Nursing Care</t>
  </si>
  <si>
    <t>which are submitted to the Division of Health Care Financing and Policy.</t>
  </si>
  <si>
    <t>30</t>
  </si>
  <si>
    <t>Floor</t>
  </si>
  <si>
    <t>Retro</t>
  </si>
  <si>
    <t>Payment</t>
  </si>
  <si>
    <t>Tax</t>
  </si>
  <si>
    <t>Per Diem</t>
  </si>
  <si>
    <t>Taxable</t>
  </si>
  <si>
    <t>Facility</t>
  </si>
  <si>
    <t>Provider Tax</t>
  </si>
  <si>
    <t>Reimbursement</t>
  </si>
  <si>
    <t>Estimate</t>
  </si>
  <si>
    <t>Credit</t>
  </si>
  <si>
    <t>Direct HC</t>
  </si>
  <si>
    <t>Floor Per</t>
  </si>
  <si>
    <t>Diem</t>
  </si>
  <si>
    <t>Healthcare</t>
  </si>
  <si>
    <t>Floor Dollar</t>
  </si>
  <si>
    <t>Minimum</t>
  </si>
  <si>
    <t>Adjusted Direct</t>
  </si>
  <si>
    <t>Miminum</t>
  </si>
  <si>
    <t>(To Line 8b)</t>
  </si>
  <si>
    <t>Calculations</t>
  </si>
  <si>
    <t>for Columns</t>
  </si>
  <si>
    <t>Column</t>
  </si>
  <si>
    <t>Formulas (Column numbers</t>
  </si>
  <si>
    <t>are in parenthesis).</t>
  </si>
  <si>
    <t>(7) = (5) * (6)</t>
  </si>
  <si>
    <t>(8) = ((5) * (2)) * (12)</t>
  </si>
  <si>
    <t>(9) = ((7) - (8)) / (2) * 41%</t>
  </si>
  <si>
    <t>(10) = (3) + (4) + (9)</t>
  </si>
  <si>
    <t>(11) = (2) * (10)</t>
  </si>
  <si>
    <t>(13) = (11) * (12)</t>
  </si>
  <si>
    <t>Cost Centers</t>
  </si>
  <si>
    <t>NF Standard</t>
  </si>
  <si>
    <t>Non-Pediatric</t>
  </si>
  <si>
    <t>Ventilator</t>
  </si>
  <si>
    <t>Behaviorally</t>
  </si>
  <si>
    <t>Complex</t>
  </si>
  <si>
    <t>Pediatric</t>
  </si>
  <si>
    <t>Specialty</t>
  </si>
  <si>
    <t>Non-Medicaid</t>
  </si>
  <si>
    <t>Ancillary</t>
  </si>
  <si>
    <t>Operating Cost Center (Worksheet E-2)</t>
  </si>
  <si>
    <t>Employee Benefit Costs (Worksheet E-1)</t>
  </si>
  <si>
    <t>Direct Care Costs</t>
  </si>
  <si>
    <t>Capital Cost Center (Worksheet E-3)</t>
  </si>
  <si>
    <t>Total Days (Worksheet B, Column 3)</t>
  </si>
  <si>
    <t>Per Patient Day Costs</t>
  </si>
  <si>
    <t>Medicaid Days (Worksheet B, Column 6)</t>
  </si>
  <si>
    <t>Allowable Medicaid Cost</t>
  </si>
  <si>
    <t>Interim Payments</t>
  </si>
  <si>
    <t>Adjusted Interim Payments</t>
  </si>
  <si>
    <t>Difference Between Allowable Costs</t>
  </si>
  <si>
    <t>and Interim Payments</t>
  </si>
  <si>
    <t>Net Difference</t>
  </si>
  <si>
    <t>N/A</t>
  </si>
  <si>
    <t>Notice of Program Reimbursement</t>
  </si>
  <si>
    <t>ISSUE DATE</t>
  </si>
  <si>
    <t>For the period From:</t>
  </si>
  <si>
    <t>thru</t>
  </si>
  <si>
    <t>I have received the Nevada Medicaid Adjustment Report for the above period and agree with these adjustments in principal and amount.</t>
  </si>
  <si>
    <t>I agree with the "as adjusted" balance due the Provider &lt;Nevada Medicaid&gt; as follows:</t>
  </si>
  <si>
    <t>As Filed</t>
  </si>
  <si>
    <t>As Adjusted</t>
  </si>
  <si>
    <t>Operating Expenses</t>
  </si>
  <si>
    <t>Direct Health Care Expense</t>
  </si>
  <si>
    <t>Non-Pediatric Ventilator Exp.</t>
  </si>
  <si>
    <t>Behaviorally Complex Exp.</t>
  </si>
  <si>
    <t>Capital Costs</t>
  </si>
  <si>
    <t>Non-Medicaid Ancillary Svcs.</t>
  </si>
  <si>
    <t>Other Care &amp; Non-Reimb.</t>
  </si>
  <si>
    <t>Total Expenses</t>
  </si>
  <si>
    <t>Direct Health Care Recoupment of Overpayment</t>
  </si>
  <si>
    <t>(Amount Due Nevada Medicaid per Schedule G-1, Line 10)</t>
  </si>
  <si>
    <t>SIGNATURE OF OFFICER/ADMINISTRATOR</t>
  </si>
  <si>
    <t>DATE</t>
  </si>
  <si>
    <t>Please return signed form to:</t>
  </si>
  <si>
    <t>Behavioral Health Salaries</t>
  </si>
  <si>
    <t>Behavioral Health Contracted Services</t>
  </si>
  <si>
    <t>Laundry &amp; Linen Service</t>
  </si>
  <si>
    <t>Dietary/Raw Food</t>
  </si>
  <si>
    <t>OTHER SPECIALTY CARE</t>
  </si>
  <si>
    <t>TOTAL OTHER SPECIALTY CARE COSTS</t>
  </si>
  <si>
    <t>Contracted Services</t>
  </si>
  <si>
    <t>Therapy (PT, OT, and ST) Salaries</t>
  </si>
  <si>
    <t>83.</t>
  </si>
  <si>
    <t>109.</t>
  </si>
  <si>
    <t>117.</t>
  </si>
  <si>
    <t>Other Specialty Care</t>
  </si>
  <si>
    <t>Other Specialty Care Salaries (C-3, Lines 86-88)</t>
  </si>
  <si>
    <t>Ancillary Salaries (C-3, Line 104)</t>
  </si>
  <si>
    <t>118.</t>
  </si>
  <si>
    <t>119.</t>
  </si>
  <si>
    <t>120.</t>
  </si>
  <si>
    <t>121.</t>
  </si>
  <si>
    <t>122.</t>
  </si>
  <si>
    <t>123.</t>
  </si>
  <si>
    <t>124.</t>
  </si>
  <si>
    <t>125.</t>
  </si>
  <si>
    <t>(C-3, Line 89)</t>
  </si>
  <si>
    <t>(C-3, Line 105)</t>
  </si>
  <si>
    <t>(C-3, Line 119)</t>
  </si>
  <si>
    <t>Other Specialty Care (B, Line 10, Col 3)</t>
  </si>
  <si>
    <t>Other (B, Line 11, Col 3)</t>
  </si>
  <si>
    <t>(C-3, Line 84)</t>
  </si>
  <si>
    <t>(C-3, Line 93)</t>
  </si>
  <si>
    <t>OTHER SPECIALTY CARE COST CENTER</t>
  </si>
  <si>
    <t>TOTAL ADJUSTMENT TO OTHER SPECIALTY CARE</t>
  </si>
  <si>
    <t>(H, Line 4, Col 5)</t>
  </si>
  <si>
    <t>(H, Line 4, Col 7)</t>
  </si>
  <si>
    <t>OTHER CARE EXPENSES (IDENTIFY):</t>
  </si>
  <si>
    <t>Salaries - Other Care</t>
  </si>
  <si>
    <t>TOTAL OTHER CARE COSTS</t>
  </si>
  <si>
    <t>Other Care Salaries (C-3, Line 118)</t>
  </si>
  <si>
    <t>(C-3, Line 122)</t>
  </si>
  <si>
    <t>OTHER CARE COSTS</t>
  </si>
  <si>
    <t>Bad debt expense</t>
  </si>
  <si>
    <t>Income tax expense</t>
  </si>
  <si>
    <t>Advertising/public relations</t>
  </si>
  <si>
    <t>Medicaid Audit Adjustment</t>
  </si>
  <si>
    <t>7a.  Audit Adjustment (Line 26, Column 5 less Line 7)</t>
  </si>
  <si>
    <t>8a.  Audit Adjustment (Line 42, Column 8 less Line 8)</t>
  </si>
  <si>
    <t>5.0.1</t>
  </si>
  <si>
    <t>KLS</t>
  </si>
  <si>
    <t>Total Audit</t>
  </si>
  <si>
    <t xml:space="preserve">Audit </t>
  </si>
  <si>
    <t>Audit Adjustments</t>
  </si>
  <si>
    <t>Was this project reported to DHCFP?</t>
  </si>
  <si>
    <t>To be considered a major renovation / replacement cost for incorporation into the FRV rate, projects may be no more than 24 months in duration.  Costs must either exceed $1,000 per licensed bed or be for the purpose of adding licensed beds and must be documented within the facility's depreciation schedule.  Projects place in service prior to July 1 must be reported to DHCFP prior to May 1 for inclusion in the FRV rate effective July 1.</t>
  </si>
  <si>
    <t>For DHCFP Use Only:</t>
  </si>
  <si>
    <t>CRR Instructions revised to require providers to report DME/Patient Transportation to a capital cost line. "Fiscal Agent Adjustment" was changed to "Audit Adjustment" throught cost report, per DHCFP instruction.  "For Fiscal Agent Use Only" was changed to "For DHCFP Use Only" on Instructions tab.  Requirement to report Projects to "Fiscal Agent" on tab F-1A, F-1B, &amp; F-1C was removed.</t>
  </si>
  <si>
    <r>
      <t xml:space="preserve">NEVADA MEDICAID FREESTANDING LONG-TERM CARE FACILITY COST REPORT
</t>
    </r>
    <r>
      <rPr>
        <b/>
        <sz val="18"/>
        <color rgb="FFFF00FF"/>
        <rFont val="Arial"/>
        <family val="2"/>
      </rPr>
      <t>For cost report periods ending on or after May 31, 2018</t>
    </r>
  </si>
  <si>
    <t>100 Eastshore Drive, Suite 200</t>
  </si>
  <si>
    <t>Glen Allen, VA 23059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</si>
</sst>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_);\(0\)"/>
    <numFmt numFmtId="166" formatCode="_(* #,##0_);[Red]_(* \(#,##0\);_(* &quot;-&quot;_);_(@_)"/>
    <numFmt numFmtId="167" formatCode="_(&quot;$&quot;* #,##0_);[Red]_(&quot;$&quot;* \(#,##0\);_(&quot;$&quot;* &quot;-&quot;_);_(@_)"/>
    <numFmt numFmtId="168" formatCode="mm/dd/yy;@"/>
    <numFmt numFmtId="169" formatCode="_(&quot;$&quot;* #,##0.00_);[Red]_(&quot;$&quot;* \(#,##0.00\);_(&quot;$&quot;* &quot;-&quot;_);_(@_)"/>
    <numFmt numFmtId="170" formatCode="_(* 0.000000000_);[Red]_(* \(0.000000000\);_(* &quot;-&quot;_);_(@_)"/>
    <numFmt numFmtId="171" formatCode="_(* #,##0.00_);[Red]_(* \(#,##0.00\);_(* &quot;-&quot;_);_(@_)"/>
    <numFmt numFmtId="172" formatCode="_(* #,##0_);_(* \(#,##0\);_(* &quot;-&quot;??_);_(@_)"/>
    <numFmt numFmtId="173" formatCode="_(* #,##0.000000_);_(* \(#,##0.000000\);_(* &quot;-&quot;??_);_(@_)"/>
    <numFmt numFmtId="174" formatCode="[$-409]mmm\-yy;@"/>
    <numFmt numFmtId="175" formatCode="[$-409]mmmm\ d\,\ yyyy;@"/>
  </numFmts>
  <fonts count="36" x14ac:knownFonts="1">
    <font>
      <sz val="11"/>
      <color theme="1"/>
      <name val="Calibri"/>
      <family val="2"/>
      <scheme val="minor"/>
    </font>
    <font>
      <sz val="11"/>
      <color theme="1"/>
      <name val="Arial"/>
      <family val="2"/>
    </font>
    <font>
      <sz val="12"/>
      <color theme="1"/>
      <name val="Arial"/>
      <family val="2"/>
    </font>
    <font>
      <sz val="14"/>
      <color theme="1"/>
      <name val="Arial"/>
      <family val="2"/>
    </font>
    <font>
      <b/>
      <sz val="18"/>
      <color theme="1"/>
      <name val="Arial"/>
      <family val="2"/>
    </font>
    <font>
      <b/>
      <sz val="18"/>
      <color rgb="FFFF00FF"/>
      <name val="Arial"/>
      <family val="2"/>
    </font>
    <font>
      <b/>
      <sz val="14"/>
      <color theme="1"/>
      <name val="Arial"/>
      <family val="2"/>
    </font>
    <font>
      <b/>
      <sz val="11"/>
      <color theme="1"/>
      <name val="Arial"/>
      <family val="2"/>
    </font>
    <font>
      <b/>
      <sz val="10"/>
      <color theme="1"/>
      <name val="Arial"/>
      <family val="2"/>
    </font>
    <font>
      <b/>
      <sz val="10"/>
      <color rgb="FFFF0000"/>
      <name val="Arial"/>
      <family val="2"/>
    </font>
    <font>
      <sz val="10"/>
      <color theme="1"/>
      <name val="Arial"/>
      <family val="2"/>
    </font>
    <font>
      <b/>
      <sz val="16"/>
      <color theme="1"/>
      <name val="Arial"/>
      <family val="2"/>
    </font>
    <font>
      <b/>
      <sz val="16"/>
      <color rgb="FFFF0000"/>
      <name val="Arial"/>
      <family val="2"/>
    </font>
    <font>
      <sz val="11"/>
      <name val="Arial"/>
      <family val="2"/>
    </font>
    <font>
      <b/>
      <sz val="11"/>
      <color rgb="FF0000FF"/>
      <name val="Arial"/>
      <family val="2"/>
    </font>
    <font>
      <b/>
      <sz val="10"/>
      <color rgb="FF0000FF"/>
      <name val="Arial"/>
      <family val="2"/>
    </font>
    <font>
      <b/>
      <i/>
      <u/>
      <sz val="11"/>
      <color theme="1"/>
      <name val="Arial"/>
      <family val="2"/>
    </font>
    <font>
      <sz val="18"/>
      <color rgb="FFFF0000"/>
      <name val="Arial"/>
      <family val="2"/>
    </font>
    <font>
      <b/>
      <i/>
      <u/>
      <sz val="18"/>
      <color rgb="FFFF0000"/>
      <name val="Arial"/>
      <family val="2"/>
    </font>
    <font>
      <b/>
      <sz val="12"/>
      <color theme="1"/>
      <name val="Arial"/>
      <family val="2"/>
    </font>
    <font>
      <b/>
      <sz val="14"/>
      <color rgb="FFFF0000"/>
      <name val="Arial"/>
      <family val="2"/>
    </font>
    <font>
      <u/>
      <sz val="11"/>
      <color theme="10"/>
      <name val="Calibri"/>
      <family val="2"/>
      <scheme val="minor"/>
    </font>
    <font>
      <u/>
      <sz val="11"/>
      <color theme="10"/>
      <name val="Arial"/>
      <family val="2"/>
    </font>
    <font>
      <b/>
      <i/>
      <sz val="11"/>
      <color theme="1"/>
      <name val="Arial"/>
      <family val="2"/>
    </font>
    <font>
      <sz val="11"/>
      <color theme="1"/>
      <name val="Arial Narrow"/>
      <family val="2"/>
    </font>
    <font>
      <sz val="12"/>
      <color theme="1"/>
      <name val="Arial Narrow"/>
      <family val="2"/>
    </font>
    <font>
      <sz val="12"/>
      <color theme="1"/>
      <name val="Times New Roman"/>
      <family val="1"/>
    </font>
    <font>
      <b/>
      <sz val="14"/>
      <color theme="1"/>
      <name val="Times New Roman"/>
      <family val="1"/>
    </font>
    <font>
      <i/>
      <sz val="11"/>
      <color theme="1"/>
      <name val="Times New Roman"/>
      <family val="1"/>
    </font>
    <font>
      <sz val="10"/>
      <color theme="1"/>
      <name val="Times New Roman"/>
      <family val="1"/>
    </font>
    <font>
      <b/>
      <sz val="10"/>
      <name val="Times New Roman"/>
      <family val="1"/>
    </font>
    <font>
      <b/>
      <i/>
      <sz val="12"/>
      <color theme="1"/>
      <name val="Times New Roman"/>
      <family val="1"/>
    </font>
    <font>
      <b/>
      <sz val="10"/>
      <color theme="1"/>
      <name val="Times New Roman"/>
      <family val="1"/>
    </font>
    <font>
      <sz val="9"/>
      <color theme="1"/>
      <name val="Times New Roman"/>
      <family val="1"/>
    </font>
    <font>
      <sz val="10"/>
      <color theme="1"/>
      <name val="Arial Narrow"/>
      <family val="2"/>
    </font>
    <font>
      <b/>
      <sz val="10"/>
      <color theme="1"/>
      <name val="Arial Narrow"/>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FFFF99"/>
        <bgColor indexed="64"/>
      </patternFill>
    </fill>
    <fill>
      <patternFill patternType="solid">
        <fgColor theme="3" tint="0.59999389629810485"/>
        <bgColor indexed="64"/>
      </patternFill>
    </fill>
    <fill>
      <patternFill patternType="solid">
        <fgColor rgb="FFCCFFCC"/>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style="medium">
        <color rgb="FFFF0000"/>
      </right>
      <top style="medium">
        <color rgb="FFFF0000"/>
      </top>
      <bottom style="medium">
        <color rgb="FFFF0000"/>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21" fillId="0" borderId="0" applyNumberFormat="0" applyFill="0" applyBorder="0" applyAlignment="0" applyProtection="0"/>
  </cellStyleXfs>
  <cellXfs count="323">
    <xf numFmtId="0" fontId="0" fillId="0" borderId="0" xfId="0"/>
    <xf numFmtId="0" fontId="1" fillId="0" borderId="0" xfId="0" applyFont="1"/>
    <xf numFmtId="0" fontId="6" fillId="0" borderId="0" xfId="0" applyFont="1"/>
    <xf numFmtId="0" fontId="7" fillId="0" borderId="0" xfId="0" applyFont="1"/>
    <xf numFmtId="0" fontId="9" fillId="0" borderId="0" xfId="0" applyFont="1"/>
    <xf numFmtId="0" fontId="10" fillId="0" borderId="0" xfId="0" applyFont="1"/>
    <xf numFmtId="14" fontId="6" fillId="0" borderId="0" xfId="0" applyNumberFormat="1" applyFont="1" applyAlignment="1">
      <alignment horizontal="left"/>
    </xf>
    <xf numFmtId="0" fontId="10" fillId="0" borderId="0" xfId="0" applyFont="1" applyAlignment="1">
      <alignment horizontal="left" vertical="top" wrapText="1"/>
    </xf>
    <xf numFmtId="0" fontId="1" fillId="0" borderId="0" xfId="0" applyFont="1" applyAlignment="1">
      <alignment horizontal="left" vertical="top" wrapText="1"/>
    </xf>
    <xf numFmtId="0" fontId="8" fillId="0" borderId="0" xfId="0" applyFont="1" applyAlignment="1">
      <alignment horizontal="center" vertical="top"/>
    </xf>
    <xf numFmtId="14" fontId="10" fillId="0" borderId="0" xfId="0" applyNumberFormat="1" applyFont="1" applyAlignment="1">
      <alignment horizontal="center" vertical="top"/>
    </xf>
    <xf numFmtId="0" fontId="10" fillId="0" borderId="0" xfId="0" applyFont="1" applyAlignment="1">
      <alignment horizontal="center" vertical="top"/>
    </xf>
    <xf numFmtId="0" fontId="7" fillId="0" borderId="0" xfId="0" applyFont="1" applyAlignment="1">
      <alignment horizontal="center" vertical="top"/>
    </xf>
    <xf numFmtId="0" fontId="1" fillId="0" borderId="0" xfId="0" applyFont="1" applyAlignment="1">
      <alignment horizontal="center" vertical="top"/>
    </xf>
    <xf numFmtId="0" fontId="8" fillId="0" borderId="2" xfId="0" applyFont="1" applyBorder="1" applyAlignment="1">
      <alignment horizontal="center"/>
    </xf>
    <xf numFmtId="0" fontId="8" fillId="0" borderId="2" xfId="0" applyFont="1" applyBorder="1"/>
    <xf numFmtId="0" fontId="1" fillId="3" borderId="0" xfId="0" applyFont="1" applyFill="1"/>
    <xf numFmtId="0" fontId="11" fillId="3" borderId="0" xfId="0" quotePrefix="1" applyFont="1" applyFill="1"/>
    <xf numFmtId="0" fontId="4" fillId="3" borderId="1" xfId="0" applyFont="1" applyFill="1" applyBorder="1" applyAlignment="1">
      <alignment horizontal="center" wrapText="1"/>
    </xf>
    <xf numFmtId="0" fontId="12" fillId="3" borderId="0" xfId="0" quotePrefix="1" applyFont="1" applyFill="1"/>
    <xf numFmtId="0" fontId="10" fillId="3" borderId="0" xfId="0" applyFont="1" applyFill="1"/>
    <xf numFmtId="0" fontId="1" fillId="3" borderId="0" xfId="0" applyFont="1" applyFill="1" applyAlignment="1">
      <alignment horizontal="left" indent="3"/>
    </xf>
    <xf numFmtId="0" fontId="7" fillId="3" borderId="0" xfId="0" applyFont="1" applyFill="1" applyAlignment="1">
      <alignment horizontal="left"/>
    </xf>
    <xf numFmtId="0" fontId="14" fillId="3" borderId="0" xfId="0" applyFont="1" applyFill="1" applyAlignment="1">
      <alignment horizontal="left"/>
    </xf>
    <xf numFmtId="0" fontId="1" fillId="3" borderId="0" xfId="0" applyFont="1" applyFill="1" applyAlignment="1">
      <alignment horizontal="left" indent="9"/>
    </xf>
    <xf numFmtId="0" fontId="7" fillId="3" borderId="0" xfId="0" applyFont="1" applyFill="1"/>
    <xf numFmtId="0" fontId="7" fillId="3" borderId="0" xfId="0" applyFont="1" applyFill="1" applyAlignment="1">
      <alignment horizontal="right"/>
    </xf>
    <xf numFmtId="0" fontId="3" fillId="3" borderId="0" xfId="0" applyFont="1" applyFill="1" applyAlignment="1">
      <alignment horizontal="right"/>
    </xf>
    <xf numFmtId="0" fontId="1" fillId="3" borderId="2" xfId="0" applyFont="1" applyFill="1" applyBorder="1" applyAlignment="1">
      <alignment horizontal="center"/>
    </xf>
    <xf numFmtId="0" fontId="1" fillId="3" borderId="0" xfId="0" applyFont="1" applyFill="1" applyAlignment="1">
      <alignment horizontal="right"/>
    </xf>
    <xf numFmtId="0" fontId="19" fillId="3" borderId="0" xfId="0" quotePrefix="1" applyFont="1" applyFill="1"/>
    <xf numFmtId="0" fontId="19" fillId="3" borderId="0" xfId="0" applyFont="1" applyFill="1"/>
    <xf numFmtId="0" fontId="2" fillId="3" borderId="0" xfId="0" applyFont="1" applyFill="1"/>
    <xf numFmtId="0" fontId="1" fillId="5" borderId="2" xfId="0" applyFont="1" applyFill="1" applyBorder="1" applyAlignment="1">
      <alignment horizontal="center"/>
    </xf>
    <xf numFmtId="164" fontId="1" fillId="5" borderId="2" xfId="0" applyNumberFormat="1" applyFont="1" applyFill="1" applyBorder="1" applyAlignment="1">
      <alignment horizontal="center"/>
    </xf>
    <xf numFmtId="164" fontId="1" fillId="3" borderId="2" xfId="0" applyNumberFormat="1" applyFont="1" applyFill="1" applyBorder="1" applyAlignment="1">
      <alignment horizontal="center"/>
    </xf>
    <xf numFmtId="0" fontId="7" fillId="3" borderId="10" xfId="0" applyFont="1" applyFill="1" applyBorder="1" applyAlignment="1">
      <alignment horizontal="center"/>
    </xf>
    <xf numFmtId="0" fontId="7" fillId="3" borderId="12" xfId="0" applyFont="1" applyFill="1" applyBorder="1" applyAlignment="1">
      <alignment horizontal="center"/>
    </xf>
    <xf numFmtId="0" fontId="7" fillId="3" borderId="14" xfId="0" applyFont="1" applyFill="1" applyBorder="1" applyAlignment="1">
      <alignment horizontal="center"/>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10" xfId="0" applyFont="1" applyFill="1" applyBorder="1" applyAlignment="1">
      <alignment vertical="center" wrapText="1"/>
    </xf>
    <xf numFmtId="16" fontId="7" fillId="3" borderId="10" xfId="0" quotePrefix="1" applyNumberFormat="1" applyFont="1" applyFill="1" applyBorder="1" applyAlignment="1">
      <alignment horizontal="center" vertical="center"/>
    </xf>
    <xf numFmtId="0" fontId="7" fillId="3" borderId="10" xfId="0" quotePrefix="1" applyFont="1" applyFill="1" applyBorder="1" applyAlignment="1">
      <alignment horizontal="center" vertical="center"/>
    </xf>
    <xf numFmtId="164" fontId="1" fillId="5" borderId="18" xfId="0" applyNumberFormat="1" applyFont="1" applyFill="1" applyBorder="1" applyAlignment="1">
      <alignment horizontal="center"/>
    </xf>
    <xf numFmtId="0" fontId="7" fillId="3" borderId="16" xfId="0" applyFont="1" applyFill="1" applyBorder="1"/>
    <xf numFmtId="0" fontId="1" fillId="3" borderId="17" xfId="0" applyFont="1" applyFill="1" applyBorder="1"/>
    <xf numFmtId="0" fontId="1" fillId="3" borderId="13" xfId="0" applyFont="1" applyFill="1" applyBorder="1" applyAlignment="1">
      <alignment horizontal="right"/>
    </xf>
    <xf numFmtId="0" fontId="1" fillId="3" borderId="19" xfId="0" applyFont="1" applyFill="1" applyBorder="1"/>
    <xf numFmtId="0" fontId="1" fillId="3" borderId="11" xfId="0" applyFont="1" applyFill="1" applyBorder="1"/>
    <xf numFmtId="0" fontId="1" fillId="3" borderId="18" xfId="0" applyFont="1" applyFill="1" applyBorder="1"/>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3" borderId="21" xfId="0" applyFont="1" applyFill="1" applyBorder="1"/>
    <xf numFmtId="0" fontId="1" fillId="3" borderId="2" xfId="0" applyFont="1" applyFill="1" applyBorder="1"/>
    <xf numFmtId="0" fontId="7" fillId="3" borderId="0" xfId="0" applyFont="1" applyFill="1" applyAlignment="1">
      <alignment horizontal="center"/>
    </xf>
    <xf numFmtId="0" fontId="1" fillId="3" borderId="0" xfId="0" applyFont="1" applyFill="1" applyAlignment="1">
      <alignment horizontal="center"/>
    </xf>
    <xf numFmtId="0" fontId="1" fillId="3" borderId="0" xfId="0" applyFont="1" applyFill="1" applyBorder="1" applyAlignment="1">
      <alignment horizontal="right"/>
    </xf>
    <xf numFmtId="0" fontId="1" fillId="3" borderId="0" xfId="0" quotePrefix="1" applyFont="1" applyFill="1" applyAlignment="1">
      <alignment horizontal="center"/>
    </xf>
    <xf numFmtId="0" fontId="1" fillId="3" borderId="0" xfId="0" quotePrefix="1" applyFont="1" applyFill="1" applyAlignment="1">
      <alignment horizontal="right"/>
    </xf>
    <xf numFmtId="0" fontId="1" fillId="3" borderId="0" xfId="0" applyFont="1" applyFill="1" applyBorder="1"/>
    <xf numFmtId="0" fontId="1" fillId="3" borderId="0" xfId="0" applyFont="1" applyFill="1" applyBorder="1" applyAlignment="1">
      <alignment horizontal="center"/>
    </xf>
    <xf numFmtId="41" fontId="1" fillId="5" borderId="2" xfId="0" applyNumberFormat="1" applyFont="1" applyFill="1" applyBorder="1"/>
    <xf numFmtId="1" fontId="6" fillId="5" borderId="10" xfId="0" applyNumberFormat="1" applyFont="1" applyFill="1" applyBorder="1" applyAlignment="1">
      <alignment horizontal="center"/>
    </xf>
    <xf numFmtId="41" fontId="1" fillId="5" borderId="25" xfId="0" applyNumberFormat="1" applyFont="1" applyFill="1" applyBorder="1"/>
    <xf numFmtId="1" fontId="1" fillId="5" borderId="10" xfId="0" applyNumberFormat="1" applyFont="1" applyFill="1" applyBorder="1" applyAlignment="1">
      <alignment horizontal="center"/>
    </xf>
    <xf numFmtId="165" fontId="1" fillId="3" borderId="0" xfId="0" quotePrefix="1" applyNumberFormat="1" applyFont="1" applyFill="1" applyAlignment="1">
      <alignment horizontal="center"/>
    </xf>
    <xf numFmtId="166" fontId="1" fillId="3" borderId="2" xfId="0" applyNumberFormat="1" applyFont="1" applyFill="1" applyBorder="1"/>
    <xf numFmtId="166" fontId="1" fillId="2" borderId="2" xfId="0" applyNumberFormat="1" applyFont="1" applyFill="1" applyBorder="1"/>
    <xf numFmtId="166" fontId="1" fillId="5" borderId="2" xfId="0" applyNumberFormat="1" applyFont="1" applyFill="1" applyBorder="1"/>
    <xf numFmtId="166" fontId="1" fillId="5" borderId="25" xfId="0" applyNumberFormat="1" applyFont="1" applyFill="1" applyBorder="1"/>
    <xf numFmtId="166" fontId="1" fillId="2" borderId="25" xfId="0" applyNumberFormat="1" applyFont="1" applyFill="1" applyBorder="1"/>
    <xf numFmtId="10" fontId="1" fillId="5" borderId="2" xfId="0" applyNumberFormat="1" applyFont="1" applyFill="1" applyBorder="1"/>
    <xf numFmtId="10" fontId="1" fillId="5" borderId="25" xfId="0" applyNumberFormat="1" applyFont="1" applyFill="1" applyBorder="1"/>
    <xf numFmtId="0" fontId="1" fillId="2" borderId="0" xfId="0" applyFont="1" applyFill="1" applyBorder="1" applyAlignment="1">
      <alignment horizontal="center"/>
    </xf>
    <xf numFmtId="0" fontId="1" fillId="2" borderId="2" xfId="0" applyFont="1" applyFill="1" applyBorder="1" applyAlignment="1">
      <alignment horizontal="center"/>
    </xf>
    <xf numFmtId="0" fontId="1" fillId="6" borderId="0" xfId="0" applyFont="1" applyFill="1" applyBorder="1" applyAlignment="1">
      <alignment horizontal="center"/>
    </xf>
    <xf numFmtId="0" fontId="1" fillId="6" borderId="2" xfId="0" applyFont="1" applyFill="1" applyBorder="1" applyAlignment="1">
      <alignment horizontal="center"/>
    </xf>
    <xf numFmtId="0" fontId="1" fillId="6" borderId="0" xfId="0" applyFont="1" applyFill="1"/>
    <xf numFmtId="166" fontId="1" fillId="6" borderId="2" xfId="0" applyNumberFormat="1" applyFont="1" applyFill="1" applyBorder="1"/>
    <xf numFmtId="14" fontId="1" fillId="5" borderId="24" xfId="0" applyNumberFormat="1" applyFont="1" applyFill="1" applyBorder="1"/>
    <xf numFmtId="165" fontId="1" fillId="3" borderId="0" xfId="0" applyNumberFormat="1" applyFont="1" applyFill="1" applyAlignment="1">
      <alignment horizontal="center"/>
    </xf>
    <xf numFmtId="167" fontId="1" fillId="5" borderId="2" xfId="0" applyNumberFormat="1" applyFont="1" applyFill="1" applyBorder="1"/>
    <xf numFmtId="167" fontId="1" fillId="2" borderId="2" xfId="0" applyNumberFormat="1" applyFont="1" applyFill="1" applyBorder="1"/>
    <xf numFmtId="167" fontId="1" fillId="5" borderId="25" xfId="0" applyNumberFormat="1" applyFont="1" applyFill="1" applyBorder="1"/>
    <xf numFmtId="167" fontId="1" fillId="2" borderId="25" xfId="0" applyNumberFormat="1" applyFont="1" applyFill="1" applyBorder="1"/>
    <xf numFmtId="0" fontId="1" fillId="3" borderId="0" xfId="0" applyFont="1" applyFill="1" applyAlignment="1">
      <alignment horizontal="center"/>
    </xf>
    <xf numFmtId="0" fontId="1" fillId="7" borderId="23" xfId="0" quotePrefix="1" applyFont="1" applyFill="1" applyBorder="1" applyAlignment="1">
      <alignment horizontal="center"/>
    </xf>
    <xf numFmtId="0" fontId="1" fillId="7" borderId="23" xfId="0" applyFont="1" applyFill="1" applyBorder="1" applyAlignment="1">
      <alignment horizontal="center"/>
    </xf>
    <xf numFmtId="0" fontId="1" fillId="7" borderId="23" xfId="0" applyFont="1" applyFill="1" applyBorder="1"/>
    <xf numFmtId="0" fontId="7" fillId="7" borderId="23" xfId="0" applyFont="1" applyFill="1" applyBorder="1"/>
    <xf numFmtId="6" fontId="1" fillId="2" borderId="2" xfId="0" applyNumberFormat="1" applyFont="1" applyFill="1" applyBorder="1"/>
    <xf numFmtId="6" fontId="1" fillId="7" borderId="2" xfId="0" applyNumberFormat="1" applyFont="1" applyFill="1" applyBorder="1"/>
    <xf numFmtId="6" fontId="1" fillId="7" borderId="25" xfId="0" applyNumberFormat="1" applyFont="1" applyFill="1" applyBorder="1"/>
    <xf numFmtId="6" fontId="1" fillId="2" borderId="25" xfId="0" applyNumberFormat="1" applyFont="1" applyFill="1" applyBorder="1"/>
    <xf numFmtId="167" fontId="1" fillId="7" borderId="25" xfId="0" applyNumberFormat="1" applyFont="1" applyFill="1" applyBorder="1"/>
    <xf numFmtId="0" fontId="1" fillId="3" borderId="22" xfId="0" applyFont="1" applyFill="1" applyBorder="1" applyAlignment="1">
      <alignment horizontal="center"/>
    </xf>
    <xf numFmtId="0" fontId="1" fillId="3" borderId="15" xfId="0" applyFont="1" applyFill="1" applyBorder="1" applyAlignment="1">
      <alignment horizontal="center"/>
    </xf>
    <xf numFmtId="165" fontId="1" fillId="3" borderId="10" xfId="0" applyNumberFormat="1" applyFont="1" applyFill="1" applyBorder="1" applyAlignment="1">
      <alignment horizontal="center"/>
    </xf>
    <xf numFmtId="0" fontId="1" fillId="3" borderId="0" xfId="0" quotePrefix="1" applyFont="1" applyFill="1"/>
    <xf numFmtId="167" fontId="1" fillId="5" borderId="10" xfId="0" applyNumberFormat="1" applyFont="1" applyFill="1" applyBorder="1"/>
    <xf numFmtId="0" fontId="7" fillId="3" borderId="23" xfId="0" applyFont="1" applyFill="1" applyBorder="1" applyAlignment="1">
      <alignment horizontal="center"/>
    </xf>
    <xf numFmtId="0" fontId="1" fillId="3" borderId="23" xfId="0" applyFont="1" applyFill="1" applyBorder="1" applyAlignment="1">
      <alignment horizontal="center"/>
    </xf>
    <xf numFmtId="0" fontId="1" fillId="3" borderId="30" xfId="0" applyFont="1" applyFill="1" applyBorder="1" applyAlignment="1">
      <alignment horizontal="center"/>
    </xf>
    <xf numFmtId="0" fontId="7" fillId="3" borderId="0" xfId="0" quotePrefix="1" applyFont="1" applyFill="1" applyAlignment="1">
      <alignment horizontal="center"/>
    </xf>
    <xf numFmtId="167" fontId="7" fillId="5" borderId="25" xfId="0" applyNumberFormat="1" applyFont="1" applyFill="1" applyBorder="1"/>
    <xf numFmtId="167" fontId="7" fillId="2" borderId="25" xfId="0" applyNumberFormat="1" applyFont="1" applyFill="1" applyBorder="1"/>
    <xf numFmtId="166" fontId="1" fillId="3" borderId="0" xfId="0" applyNumberFormat="1" applyFont="1" applyFill="1" applyBorder="1"/>
    <xf numFmtId="167" fontId="1" fillId="3" borderId="0" xfId="0" applyNumberFormat="1" applyFont="1" applyFill="1" applyBorder="1"/>
    <xf numFmtId="0" fontId="1" fillId="5" borderId="0" xfId="0" applyFont="1" applyFill="1"/>
    <xf numFmtId="0" fontId="1" fillId="5" borderId="2" xfId="0" applyFont="1" applyFill="1" applyBorder="1"/>
    <xf numFmtId="166" fontId="1" fillId="8" borderId="2" xfId="0" applyNumberFormat="1" applyFont="1" applyFill="1" applyBorder="1"/>
    <xf numFmtId="167" fontId="1" fillId="8" borderId="25" xfId="0" applyNumberFormat="1" applyFont="1" applyFill="1" applyBorder="1"/>
    <xf numFmtId="0" fontId="7" fillId="7" borderId="23" xfId="0" quotePrefix="1" applyFont="1" applyFill="1" applyBorder="1" applyAlignment="1">
      <alignment horizontal="center"/>
    </xf>
    <xf numFmtId="6" fontId="1" fillId="2" borderId="11" xfId="0" applyNumberFormat="1" applyFont="1" applyFill="1" applyBorder="1"/>
    <xf numFmtId="6" fontId="1" fillId="5" borderId="2" xfId="0" applyNumberFormat="1" applyFont="1" applyFill="1" applyBorder="1"/>
    <xf numFmtId="38" fontId="1" fillId="5" borderId="2" xfId="0" applyNumberFormat="1" applyFont="1" applyFill="1" applyBorder="1"/>
    <xf numFmtId="38" fontId="1" fillId="3" borderId="0" xfId="0" applyNumberFormat="1" applyFont="1" applyFill="1"/>
    <xf numFmtId="6" fontId="1" fillId="5" borderId="25" xfId="0" applyNumberFormat="1" applyFont="1" applyFill="1" applyBorder="1"/>
    <xf numFmtId="6" fontId="1" fillId="2" borderId="31" xfId="0" applyNumberFormat="1" applyFont="1" applyFill="1" applyBorder="1"/>
    <xf numFmtId="0" fontId="1" fillId="3" borderId="30" xfId="0" applyFont="1" applyFill="1" applyBorder="1"/>
    <xf numFmtId="0" fontId="7" fillId="3" borderId="32" xfId="0" applyFont="1" applyFill="1" applyBorder="1"/>
    <xf numFmtId="0" fontId="1" fillId="3" borderId="33" xfId="0" applyFont="1" applyFill="1" applyBorder="1"/>
    <xf numFmtId="0" fontId="1" fillId="3" borderId="34" xfId="0" applyFont="1" applyFill="1" applyBorder="1"/>
    <xf numFmtId="0" fontId="1" fillId="3" borderId="35" xfId="0" applyFont="1" applyFill="1" applyBorder="1"/>
    <xf numFmtId="0" fontId="1" fillId="3" borderId="37" xfId="0" applyFont="1" applyFill="1" applyBorder="1"/>
    <xf numFmtId="0" fontId="1" fillId="3" borderId="25" xfId="0" applyFont="1" applyFill="1" applyBorder="1"/>
    <xf numFmtId="0" fontId="1" fillId="3" borderId="38" xfId="0" applyFont="1" applyFill="1" applyBorder="1"/>
    <xf numFmtId="0" fontId="19" fillId="3" borderId="32" xfId="0" applyFont="1" applyFill="1" applyBorder="1"/>
    <xf numFmtId="0" fontId="2" fillId="3" borderId="33" xfId="0" applyFont="1" applyFill="1" applyBorder="1"/>
    <xf numFmtId="0" fontId="2" fillId="3" borderId="34" xfId="0" applyFont="1" applyFill="1" applyBorder="1"/>
    <xf numFmtId="0" fontId="2" fillId="3" borderId="35" xfId="0" applyFont="1" applyFill="1" applyBorder="1"/>
    <xf numFmtId="42" fontId="1" fillId="5" borderId="25" xfId="0" applyNumberFormat="1" applyFont="1" applyFill="1" applyBorder="1"/>
    <xf numFmtId="0" fontId="22" fillId="3" borderId="0" xfId="1" applyFont="1" applyFill="1"/>
    <xf numFmtId="165" fontId="1" fillId="3" borderId="39" xfId="0" applyNumberFormat="1" applyFont="1" applyFill="1" applyBorder="1" applyAlignment="1">
      <alignment horizontal="center"/>
    </xf>
    <xf numFmtId="165" fontId="1" fillId="3" borderId="40" xfId="0" applyNumberFormat="1" applyFont="1" applyFill="1" applyBorder="1" applyAlignment="1">
      <alignment horizontal="center"/>
    </xf>
    <xf numFmtId="0" fontId="1" fillId="3" borderId="40" xfId="0" applyFont="1" applyFill="1" applyBorder="1" applyAlignment="1">
      <alignment horizontal="center"/>
    </xf>
    <xf numFmtId="165" fontId="1" fillId="3" borderId="41" xfId="0" applyNumberFormat="1" applyFont="1" applyFill="1" applyBorder="1" applyAlignment="1">
      <alignment horizontal="center"/>
    </xf>
    <xf numFmtId="0" fontId="1" fillId="3" borderId="42" xfId="0" applyFont="1" applyFill="1" applyBorder="1" applyAlignment="1">
      <alignment horizontal="center"/>
    </xf>
    <xf numFmtId="0" fontId="1" fillId="3" borderId="43" xfId="0" applyFont="1" applyFill="1" applyBorder="1" applyAlignment="1">
      <alignment horizontal="center"/>
    </xf>
    <xf numFmtId="0" fontId="1" fillId="3" borderId="44" xfId="0" applyFont="1" applyFill="1" applyBorder="1" applyAlignment="1">
      <alignment horizontal="center"/>
    </xf>
    <xf numFmtId="0" fontId="1" fillId="3" borderId="45" xfId="0" applyFont="1" applyFill="1" applyBorder="1" applyAlignment="1">
      <alignment horizontal="center"/>
    </xf>
    <xf numFmtId="0" fontId="1" fillId="3" borderId="46" xfId="0" applyFont="1" applyFill="1" applyBorder="1" applyAlignment="1">
      <alignment horizontal="center"/>
    </xf>
    <xf numFmtId="0" fontId="1" fillId="3" borderId="47" xfId="0" applyFont="1" applyFill="1" applyBorder="1" applyAlignment="1">
      <alignment horizontal="center"/>
    </xf>
    <xf numFmtId="0" fontId="1" fillId="3" borderId="48" xfId="0" applyFont="1" applyFill="1" applyBorder="1" applyAlignment="1">
      <alignment horizontal="center"/>
    </xf>
    <xf numFmtId="169" fontId="1" fillId="5" borderId="2" xfId="0" applyNumberFormat="1" applyFont="1" applyFill="1" applyBorder="1"/>
    <xf numFmtId="171" fontId="1" fillId="5" borderId="2" xfId="0" applyNumberFormat="1" applyFont="1" applyFill="1" applyBorder="1"/>
    <xf numFmtId="169" fontId="1" fillId="5" borderId="25" xfId="0" applyNumberFormat="1" applyFont="1" applyFill="1" applyBorder="1"/>
    <xf numFmtId="169" fontId="1" fillId="3" borderId="24" xfId="0" applyNumberFormat="1" applyFont="1" applyFill="1" applyBorder="1"/>
    <xf numFmtId="166" fontId="1" fillId="2" borderId="10" xfId="0" applyNumberFormat="1" applyFont="1" applyFill="1" applyBorder="1"/>
    <xf numFmtId="0" fontId="23" fillId="3" borderId="0" xfId="0" applyFont="1" applyFill="1"/>
    <xf numFmtId="165" fontId="7" fillId="3" borderId="39" xfId="0" applyNumberFormat="1" applyFont="1" applyFill="1" applyBorder="1" applyAlignment="1">
      <alignment horizontal="center"/>
    </xf>
    <xf numFmtId="165" fontId="7" fillId="3" borderId="40" xfId="0" applyNumberFormat="1" applyFont="1" applyFill="1" applyBorder="1" applyAlignment="1">
      <alignment horizontal="center"/>
    </xf>
    <xf numFmtId="165" fontId="7" fillId="3" borderId="41" xfId="0" applyNumberFormat="1" applyFont="1" applyFill="1" applyBorder="1" applyAlignment="1">
      <alignment horizontal="center"/>
    </xf>
    <xf numFmtId="169" fontId="1" fillId="6" borderId="2" xfId="0" applyNumberFormat="1" applyFont="1" applyFill="1" applyBorder="1"/>
    <xf numFmtId="44" fontId="1" fillId="5" borderId="2" xfId="0" applyNumberFormat="1" applyFont="1" applyFill="1" applyBorder="1"/>
    <xf numFmtId="170" fontId="1" fillId="5" borderId="2" xfId="0" applyNumberFormat="1" applyFont="1" applyFill="1" applyBorder="1"/>
    <xf numFmtId="171" fontId="1" fillId="6" borderId="2" xfId="0" applyNumberFormat="1" applyFont="1" applyFill="1" applyBorder="1"/>
    <xf numFmtId="172" fontId="1" fillId="5" borderId="2" xfId="0" applyNumberFormat="1" applyFont="1" applyFill="1" applyBorder="1"/>
    <xf numFmtId="43" fontId="1" fillId="5" borderId="2" xfId="0" applyNumberFormat="1" applyFont="1" applyFill="1" applyBorder="1"/>
    <xf numFmtId="173" fontId="1" fillId="5" borderId="2" xfId="0" applyNumberFormat="1" applyFont="1" applyFill="1" applyBorder="1"/>
    <xf numFmtId="166" fontId="1" fillId="5" borderId="30" xfId="0" applyNumberFormat="1" applyFont="1" applyFill="1" applyBorder="1"/>
    <xf numFmtId="171" fontId="1" fillId="6" borderId="30" xfId="0" applyNumberFormat="1" applyFont="1" applyFill="1" applyBorder="1"/>
    <xf numFmtId="172" fontId="1" fillId="5" borderId="30" xfId="0" applyNumberFormat="1" applyFont="1" applyFill="1" applyBorder="1"/>
    <xf numFmtId="43" fontId="1" fillId="5" borderId="30" xfId="0" applyNumberFormat="1" applyFont="1" applyFill="1" applyBorder="1"/>
    <xf numFmtId="173" fontId="1" fillId="5" borderId="30" xfId="0" applyNumberFormat="1" applyFont="1" applyFill="1" applyBorder="1"/>
    <xf numFmtId="172" fontId="1" fillId="5" borderId="25" xfId="0" applyNumberFormat="1" applyFont="1" applyFill="1" applyBorder="1"/>
    <xf numFmtId="0" fontId="3" fillId="3" borderId="0" xfId="0" applyFont="1" applyFill="1"/>
    <xf numFmtId="0" fontId="6" fillId="3" borderId="22" xfId="0" applyFont="1" applyFill="1" applyBorder="1" applyAlignment="1">
      <alignment horizontal="center"/>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1" xfId="0" applyFont="1" applyFill="1" applyBorder="1" applyAlignment="1">
      <alignment horizontal="center"/>
    </xf>
    <xf numFmtId="165" fontId="3" fillId="3" borderId="10" xfId="0" applyNumberFormat="1" applyFont="1" applyFill="1" applyBorder="1" applyAlignment="1">
      <alignment horizontal="center"/>
    </xf>
    <xf numFmtId="165" fontId="3" fillId="3" borderId="15" xfId="0" applyNumberFormat="1" applyFont="1" applyFill="1" applyBorder="1" applyAlignment="1">
      <alignment horizontal="center"/>
    </xf>
    <xf numFmtId="174" fontId="1" fillId="5" borderId="2" xfId="0" applyNumberFormat="1" applyFont="1" applyFill="1" applyBorder="1" applyAlignment="1">
      <alignment horizontal="center"/>
    </xf>
    <xf numFmtId="174" fontId="1" fillId="3" borderId="0" xfId="0" applyNumberFormat="1" applyFont="1" applyFill="1" applyAlignment="1">
      <alignment horizontal="center"/>
    </xf>
    <xf numFmtId="174" fontId="1" fillId="3" borderId="0" xfId="0" applyNumberFormat="1" applyFont="1" applyFill="1"/>
    <xf numFmtId="174" fontId="1" fillId="5" borderId="30" xfId="0" applyNumberFormat="1" applyFont="1" applyFill="1" applyBorder="1" applyAlignment="1">
      <alignment horizontal="center"/>
    </xf>
    <xf numFmtId="171" fontId="1" fillId="5" borderId="30" xfId="0" applyNumberFormat="1" applyFont="1" applyFill="1" applyBorder="1"/>
    <xf numFmtId="0" fontId="13" fillId="5" borderId="10" xfId="0" applyFont="1" applyFill="1" applyBorder="1" applyAlignment="1">
      <alignment horizontal="center"/>
    </xf>
    <xf numFmtId="0" fontId="1" fillId="3" borderId="0" xfId="0" applyFont="1" applyFill="1" applyAlignment="1">
      <alignment horizontal="center"/>
    </xf>
    <xf numFmtId="167" fontId="1" fillId="5" borderId="2" xfId="0" applyNumberFormat="1" applyFont="1" applyFill="1" applyBorder="1" applyAlignment="1">
      <alignment horizontal="right"/>
    </xf>
    <xf numFmtId="0" fontId="1" fillId="2" borderId="0" xfId="0" applyFont="1" applyFill="1"/>
    <xf numFmtId="166" fontId="1" fillId="5" borderId="10" xfId="0" applyNumberFormat="1" applyFont="1" applyFill="1" applyBorder="1"/>
    <xf numFmtId="167" fontId="1" fillId="5" borderId="50" xfId="0" applyNumberFormat="1" applyFont="1" applyFill="1" applyBorder="1"/>
    <xf numFmtId="0" fontId="25" fillId="3" borderId="0" xfId="0" applyFont="1" applyFill="1"/>
    <xf numFmtId="0" fontId="26" fillId="3" borderId="0" xfId="0" applyFont="1" applyFill="1"/>
    <xf numFmtId="0" fontId="29" fillId="3" borderId="0" xfId="0" applyFont="1" applyFill="1"/>
    <xf numFmtId="0" fontId="29" fillId="3" borderId="0" xfId="0" applyFont="1" applyFill="1" applyAlignment="1">
      <alignment horizontal="center"/>
    </xf>
    <xf numFmtId="0" fontId="29" fillId="3" borderId="0" xfId="0" applyFont="1" applyFill="1" applyAlignment="1">
      <alignment horizontal="right"/>
    </xf>
    <xf numFmtId="14" fontId="32" fillId="6" borderId="0" xfId="0" applyNumberFormat="1" applyFont="1" applyFill="1"/>
    <xf numFmtId="0" fontId="33" fillId="3" borderId="0" xfId="0" applyFont="1" applyFill="1"/>
    <xf numFmtId="0" fontId="25" fillId="3" borderId="16" xfId="0" applyFont="1" applyFill="1" applyBorder="1"/>
    <xf numFmtId="0" fontId="25" fillId="3" borderId="21" xfId="0" applyFont="1" applyFill="1" applyBorder="1"/>
    <xf numFmtId="0" fontId="25" fillId="3" borderId="17" xfId="0" applyFont="1" applyFill="1" applyBorder="1"/>
    <xf numFmtId="0" fontId="34" fillId="3" borderId="0" xfId="0" applyFont="1" applyFill="1"/>
    <xf numFmtId="0" fontId="35" fillId="3" borderId="0" xfId="0" applyFont="1" applyFill="1"/>
    <xf numFmtId="0" fontId="25" fillId="3" borderId="16" xfId="0" applyFont="1" applyFill="1" applyBorder="1" applyAlignment="1">
      <alignment horizontal="right"/>
    </xf>
    <xf numFmtId="0" fontId="25" fillId="3" borderId="17" xfId="0" applyFont="1" applyFill="1" applyBorder="1" applyAlignment="1">
      <alignment horizontal="right"/>
    </xf>
    <xf numFmtId="0" fontId="25" fillId="3" borderId="21" xfId="0" applyFont="1" applyFill="1" applyBorder="1" applyAlignment="1">
      <alignment horizontal="right"/>
    </xf>
    <xf numFmtId="0" fontId="34" fillId="3" borderId="2" xfId="0" applyFont="1" applyFill="1" applyBorder="1"/>
    <xf numFmtId="0" fontId="1" fillId="3" borderId="2" xfId="0" applyFont="1" applyFill="1" applyBorder="1" applyAlignment="1" applyProtection="1">
      <alignment horizontal="center"/>
      <protection locked="0"/>
    </xf>
    <xf numFmtId="0" fontId="7" fillId="3" borderId="2"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7" fillId="3" borderId="10" xfId="0" applyFont="1" applyFill="1" applyBorder="1" applyAlignment="1" applyProtection="1">
      <alignment horizontal="center" vertical="center"/>
      <protection locked="0"/>
    </xf>
    <xf numFmtId="0" fontId="1" fillId="3" borderId="10" xfId="0" applyFont="1" applyFill="1" applyBorder="1" applyAlignment="1" applyProtection="1">
      <alignment horizontal="left"/>
      <protection locked="0"/>
    </xf>
    <xf numFmtId="0" fontId="1" fillId="3" borderId="14" xfId="0" applyFont="1" applyFill="1" applyBorder="1" applyAlignment="1" applyProtection="1">
      <alignment horizontal="center"/>
      <protection locked="0"/>
    </xf>
    <xf numFmtId="41" fontId="1" fillId="3" borderId="2" xfId="0" applyNumberFormat="1" applyFont="1" applyFill="1" applyBorder="1" applyProtection="1">
      <protection locked="0"/>
    </xf>
    <xf numFmtId="166" fontId="1" fillId="3" borderId="2" xfId="0" applyNumberFormat="1" applyFont="1" applyFill="1" applyBorder="1" applyProtection="1">
      <protection locked="0"/>
    </xf>
    <xf numFmtId="0" fontId="1" fillId="3" borderId="24" xfId="0" applyFont="1" applyFill="1" applyBorder="1" applyProtection="1">
      <protection locked="0"/>
    </xf>
    <xf numFmtId="167" fontId="1" fillId="3" borderId="2" xfId="0" applyNumberFormat="1" applyFont="1" applyFill="1" applyBorder="1" applyProtection="1">
      <protection locked="0"/>
    </xf>
    <xf numFmtId="0" fontId="1" fillId="3" borderId="2" xfId="0" applyFont="1" applyFill="1" applyBorder="1" applyProtection="1">
      <protection locked="0"/>
    </xf>
    <xf numFmtId="167" fontId="1" fillId="3" borderId="10" xfId="0" applyNumberFormat="1" applyFont="1" applyFill="1" applyBorder="1" applyProtection="1">
      <protection locked="0"/>
    </xf>
    <xf numFmtId="9" fontId="1" fillId="3" borderId="10" xfId="0" applyNumberFormat="1" applyFont="1" applyFill="1" applyBorder="1" applyAlignment="1" applyProtection="1">
      <alignment horizontal="center"/>
      <protection locked="0"/>
    </xf>
    <xf numFmtId="168" fontId="1" fillId="3" borderId="10" xfId="0" applyNumberFormat="1" applyFont="1" applyFill="1" applyBorder="1" applyAlignment="1" applyProtection="1">
      <alignment horizontal="center"/>
      <protection locked="0"/>
    </xf>
    <xf numFmtId="167" fontId="1" fillId="2" borderId="2" xfId="0" applyNumberFormat="1" applyFont="1" applyFill="1" applyBorder="1" applyProtection="1">
      <protection locked="0"/>
    </xf>
    <xf numFmtId="166" fontId="1" fillId="2" borderId="2" xfId="0" applyNumberFormat="1" applyFont="1" applyFill="1" applyBorder="1" applyProtection="1">
      <protection locked="0"/>
    </xf>
    <xf numFmtId="174" fontId="1" fillId="3" borderId="2" xfId="0" applyNumberFormat="1" applyFont="1" applyFill="1" applyBorder="1" applyAlignment="1" applyProtection="1">
      <alignment horizontal="center"/>
      <protection locked="0"/>
    </xf>
    <xf numFmtId="169" fontId="1" fillId="3" borderId="2" xfId="0" applyNumberFormat="1" applyFont="1" applyFill="1" applyBorder="1" applyProtection="1">
      <protection locked="0"/>
    </xf>
    <xf numFmtId="170" fontId="1" fillId="3" borderId="2" xfId="0" applyNumberFormat="1" applyFont="1" applyFill="1" applyBorder="1" applyProtection="1">
      <protection locked="0"/>
    </xf>
    <xf numFmtId="171" fontId="1" fillId="3" borderId="2" xfId="0" applyNumberFormat="1" applyFont="1" applyFill="1" applyBorder="1" applyProtection="1">
      <protection locked="0"/>
    </xf>
    <xf numFmtId="171" fontId="1" fillId="3" borderId="30" xfId="0" applyNumberFormat="1" applyFont="1" applyFill="1" applyBorder="1" applyProtection="1">
      <protection locked="0"/>
    </xf>
    <xf numFmtId="166" fontId="1" fillId="3" borderId="30" xfId="0" applyNumberFormat="1" applyFont="1" applyFill="1" applyBorder="1" applyProtection="1">
      <protection locked="0"/>
    </xf>
    <xf numFmtId="167" fontId="1" fillId="3" borderId="49" xfId="0" applyNumberFormat="1" applyFont="1" applyFill="1" applyBorder="1" applyProtection="1">
      <protection locked="0"/>
    </xf>
    <xf numFmtId="166" fontId="1" fillId="2" borderId="10" xfId="0" applyNumberFormat="1" applyFont="1" applyFill="1" applyBorder="1" applyProtection="1">
      <protection locked="0"/>
    </xf>
    <xf numFmtId="166" fontId="1" fillId="6" borderId="2" xfId="0" applyNumberFormat="1" applyFont="1" applyFill="1" applyBorder="1" applyProtection="1">
      <protection locked="0"/>
    </xf>
    <xf numFmtId="6" fontId="1" fillId="3" borderId="2" xfId="0" applyNumberFormat="1" applyFont="1" applyFill="1" applyBorder="1" applyProtection="1">
      <protection locked="0"/>
    </xf>
    <xf numFmtId="6" fontId="1" fillId="3" borderId="15" xfId="0" applyNumberFormat="1" applyFont="1" applyFill="1" applyBorder="1" applyProtection="1">
      <protection locked="0"/>
    </xf>
    <xf numFmtId="6" fontId="1" fillId="3" borderId="11" xfId="0" applyNumberFormat="1" applyFont="1" applyFill="1" applyBorder="1" applyProtection="1">
      <protection locked="0"/>
    </xf>
    <xf numFmtId="0" fontId="1" fillId="3" borderId="0" xfId="0" applyFont="1" applyFill="1" applyProtection="1">
      <protection locked="0"/>
    </xf>
    <xf numFmtId="169" fontId="1" fillId="2" borderId="2" xfId="0" applyNumberFormat="1" applyFont="1" applyFill="1" applyBorder="1" applyProtection="1">
      <protection locked="0"/>
    </xf>
    <xf numFmtId="171" fontId="1" fillId="2" borderId="2" xfId="0" applyNumberFormat="1" applyFont="1" applyFill="1" applyBorder="1" applyProtection="1">
      <protection locked="0"/>
    </xf>
    <xf numFmtId="171" fontId="1" fillId="2" borderId="30" xfId="0" applyNumberFormat="1" applyFont="1" applyFill="1" applyBorder="1" applyProtection="1">
      <protection locked="0"/>
    </xf>
    <xf numFmtId="14" fontId="1" fillId="3" borderId="2" xfId="0" applyNumberFormat="1" applyFont="1" applyFill="1" applyBorder="1" applyAlignment="1" applyProtection="1">
      <alignment horizontal="center"/>
      <protection locked="0"/>
    </xf>
    <xf numFmtId="14" fontId="7" fillId="5" borderId="2" xfId="0" applyNumberFormat="1" applyFont="1" applyFill="1" applyBorder="1" applyAlignment="1">
      <alignment horizontal="center"/>
    </xf>
    <xf numFmtId="0" fontId="1" fillId="4" borderId="10" xfId="0" applyFont="1" applyFill="1" applyBorder="1" applyAlignment="1" applyProtection="1">
      <alignment horizontal="center"/>
      <protection locked="0"/>
    </xf>
    <xf numFmtId="6" fontId="1" fillId="3" borderId="0" xfId="0" applyNumberFormat="1" applyFont="1" applyFill="1" applyBorder="1"/>
    <xf numFmtId="0" fontId="7" fillId="3" borderId="0" xfId="0" applyFont="1" applyFill="1" applyBorder="1"/>
    <xf numFmtId="0" fontId="1" fillId="3" borderId="0" xfId="0" quotePrefix="1" applyFont="1" applyFill="1" applyBorder="1" applyAlignment="1">
      <alignment horizontal="center"/>
    </xf>
    <xf numFmtId="0" fontId="1" fillId="3" borderId="0" xfId="0" applyFont="1" applyFill="1" applyBorder="1" applyProtection="1">
      <protection locked="0"/>
    </xf>
    <xf numFmtId="0" fontId="7" fillId="3" borderId="0" xfId="0" quotePrefix="1" applyFont="1" applyFill="1" applyBorder="1" applyAlignment="1">
      <alignment horizontal="center"/>
    </xf>
    <xf numFmtId="0" fontId="1" fillId="3" borderId="0" xfId="0" applyFont="1" applyFill="1" applyAlignment="1">
      <alignment horizontal="center"/>
    </xf>
    <xf numFmtId="0" fontId="15" fillId="3" borderId="0" xfId="0" quotePrefix="1" applyFont="1" applyFill="1" applyAlignment="1">
      <alignment horizontal="left" vertical="top" wrapText="1"/>
    </xf>
    <xf numFmtId="0" fontId="15" fillId="3" borderId="0" xfId="0" applyFont="1" applyFill="1" applyAlignment="1">
      <alignment horizontal="left" vertical="top" wrapText="1"/>
    </xf>
    <xf numFmtId="0" fontId="1" fillId="3" borderId="0" xfId="0" applyFont="1" applyFill="1" applyAlignment="1">
      <alignment horizontal="left" wrapText="1" indent="3"/>
    </xf>
    <xf numFmtId="0" fontId="17" fillId="2" borderId="3" xfId="0" applyFont="1" applyFill="1" applyBorder="1" applyAlignment="1">
      <alignment horizontal="center" wrapText="1"/>
    </xf>
    <xf numFmtId="0" fontId="17" fillId="2" borderId="4" xfId="0" applyFont="1" applyFill="1" applyBorder="1" applyAlignment="1">
      <alignment horizontal="center" wrapText="1"/>
    </xf>
    <xf numFmtId="0" fontId="17" fillId="2" borderId="5" xfId="0" applyFont="1" applyFill="1" applyBorder="1" applyAlignment="1">
      <alignment horizontal="center" wrapText="1"/>
    </xf>
    <xf numFmtId="0" fontId="17" fillId="2" borderId="6" xfId="0" applyFont="1" applyFill="1" applyBorder="1" applyAlignment="1">
      <alignment horizontal="center" wrapText="1"/>
    </xf>
    <xf numFmtId="44" fontId="35" fillId="3" borderId="26" xfId="0" applyNumberFormat="1" applyFont="1" applyFill="1" applyBorder="1" applyAlignment="1">
      <alignment horizontal="center"/>
    </xf>
    <xf numFmtId="44" fontId="35" fillId="3" borderId="27" xfId="0" applyNumberFormat="1" applyFont="1" applyFill="1" applyBorder="1" applyAlignment="1">
      <alignment horizontal="center"/>
    </xf>
    <xf numFmtId="44" fontId="35" fillId="3" borderId="28" xfId="0" applyNumberFormat="1" applyFont="1" applyFill="1" applyBorder="1" applyAlignment="1">
      <alignment horizontal="center"/>
    </xf>
    <xf numFmtId="38" fontId="24" fillId="6" borderId="11" xfId="0" applyNumberFormat="1" applyFont="1" applyFill="1" applyBorder="1" applyAlignment="1">
      <alignment horizontal="right"/>
    </xf>
    <xf numFmtId="38" fontId="24" fillId="6" borderId="2" xfId="0" applyNumberFormat="1" applyFont="1" applyFill="1" applyBorder="1" applyAlignment="1">
      <alignment horizontal="right"/>
    </xf>
    <xf numFmtId="38" fontId="24" fillId="6" borderId="18" xfId="0" applyNumberFormat="1" applyFont="1" applyFill="1" applyBorder="1" applyAlignment="1">
      <alignment horizontal="right"/>
    </xf>
    <xf numFmtId="38" fontId="24" fillId="3" borderId="11" xfId="0" applyNumberFormat="1" applyFont="1" applyFill="1" applyBorder="1" applyAlignment="1">
      <alignment horizontal="right"/>
    </xf>
    <xf numFmtId="38" fontId="24" fillId="3" borderId="2" xfId="0" applyNumberFormat="1" applyFont="1" applyFill="1" applyBorder="1" applyAlignment="1">
      <alignment horizontal="right"/>
    </xf>
    <xf numFmtId="38" fontId="24" fillId="3" borderId="18" xfId="0" applyNumberFormat="1" applyFont="1" applyFill="1" applyBorder="1" applyAlignment="1">
      <alignment horizontal="right"/>
    </xf>
    <xf numFmtId="0" fontId="25" fillId="3" borderId="11" xfId="0" applyFont="1" applyFill="1" applyBorder="1" applyAlignment="1">
      <alignment horizontal="center"/>
    </xf>
    <xf numFmtId="0" fontId="25" fillId="3" borderId="2" xfId="0" applyFont="1" applyFill="1" applyBorder="1" applyAlignment="1">
      <alignment horizontal="center"/>
    </xf>
    <xf numFmtId="0" fontId="25" fillId="3" borderId="18" xfId="0" applyFont="1" applyFill="1" applyBorder="1" applyAlignment="1">
      <alignment horizontal="center"/>
    </xf>
    <xf numFmtId="0" fontId="27" fillId="3" borderId="0" xfId="0" applyFont="1" applyFill="1" applyAlignment="1">
      <alignment horizontal="center"/>
    </xf>
    <xf numFmtId="0" fontId="28" fillId="3" borderId="0" xfId="0" applyFont="1" applyFill="1" applyAlignment="1">
      <alignment horizontal="center"/>
    </xf>
    <xf numFmtId="175" fontId="30" fillId="6" borderId="0" xfId="0" applyNumberFormat="1" applyFont="1" applyFill="1" applyAlignment="1" applyProtection="1">
      <alignment horizontal="center"/>
      <protection locked="0"/>
    </xf>
    <xf numFmtId="0" fontId="31" fillId="6" borderId="0" xfId="0" applyFont="1" applyFill="1" applyAlignment="1">
      <alignment horizontal="center"/>
    </xf>
    <xf numFmtId="0" fontId="25" fillId="3" borderId="12" xfId="0" applyFont="1" applyFill="1" applyBorder="1" applyAlignment="1">
      <alignment horizontal="center"/>
    </xf>
    <xf numFmtId="0" fontId="25" fillId="3" borderId="14" xfId="0" applyFont="1" applyFill="1" applyBorder="1" applyAlignment="1">
      <alignment horizontal="center"/>
    </xf>
    <xf numFmtId="0" fontId="25" fillId="3" borderId="20" xfId="0" applyFont="1" applyFill="1" applyBorder="1" applyAlignment="1">
      <alignment horizontal="center"/>
    </xf>
    <xf numFmtId="0" fontId="19" fillId="3" borderId="0" xfId="0" applyFont="1" applyFill="1" applyAlignment="1">
      <alignment horizontal="left" wrapText="1"/>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3" fillId="3" borderId="2"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6" fillId="3" borderId="0" xfId="0" applyFont="1" applyFill="1" applyAlignment="1">
      <alignment horizontal="center"/>
    </xf>
    <xf numFmtId="0" fontId="13" fillId="3" borderId="10" xfId="0" applyFont="1" applyFill="1" applyBorder="1" applyAlignment="1" applyProtection="1">
      <alignment horizontal="center" vertical="center" wrapText="1"/>
    </xf>
    <xf numFmtId="0" fontId="1" fillId="3" borderId="0" xfId="0" applyFont="1" applyFill="1" applyAlignment="1">
      <alignment horizontal="right" wrapText="1"/>
    </xf>
    <xf numFmtId="0" fontId="1" fillId="3" borderId="10" xfId="0" applyFont="1" applyFill="1" applyBorder="1" applyAlignment="1">
      <alignment horizontal="center" vertical="center" wrapText="1"/>
    </xf>
    <xf numFmtId="0" fontId="7" fillId="3" borderId="10" xfId="0" applyFont="1" applyFill="1" applyBorder="1" applyAlignment="1">
      <alignment horizontal="center"/>
    </xf>
    <xf numFmtId="0" fontId="13" fillId="3" borderId="15" xfId="0" applyFont="1" applyFill="1" applyBorder="1" applyAlignment="1" applyProtection="1">
      <alignment horizontal="center" vertical="center" wrapText="1"/>
    </xf>
    <xf numFmtId="0" fontId="7" fillId="5" borderId="2" xfId="0" applyFont="1" applyFill="1" applyBorder="1" applyAlignment="1">
      <alignment horizontal="center"/>
    </xf>
    <xf numFmtId="14" fontId="7" fillId="5" borderId="20" xfId="0" applyNumberFormat="1" applyFont="1" applyFill="1" applyBorder="1" applyAlignment="1">
      <alignment horizontal="center"/>
    </xf>
    <xf numFmtId="14" fontId="1" fillId="5" borderId="2" xfId="0" applyNumberFormat="1" applyFont="1" applyFill="1" applyBorder="1" applyAlignment="1" applyProtection="1">
      <alignment horizontal="left"/>
      <protection locked="0"/>
    </xf>
    <xf numFmtId="0" fontId="1" fillId="5" borderId="2" xfId="0" applyFont="1" applyFill="1" applyBorder="1" applyAlignment="1" applyProtection="1">
      <alignment horizontal="left"/>
      <protection locked="0"/>
    </xf>
    <xf numFmtId="0" fontId="1" fillId="5" borderId="2" xfId="0" applyFont="1" applyFill="1" applyBorder="1" applyAlignment="1">
      <alignment horizontal="left"/>
    </xf>
    <xf numFmtId="0" fontId="1" fillId="3" borderId="16" xfId="0" applyFont="1" applyFill="1" applyBorder="1" applyAlignment="1">
      <alignment horizontal="center"/>
    </xf>
    <xf numFmtId="0" fontId="1" fillId="3" borderId="21" xfId="0" applyFont="1" applyFill="1" applyBorder="1" applyAlignment="1">
      <alignment horizontal="center"/>
    </xf>
    <xf numFmtId="0" fontId="1" fillId="3" borderId="17" xfId="0" applyFont="1" applyFill="1" applyBorder="1" applyAlignment="1">
      <alignment horizontal="center"/>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22" xfId="0" applyFont="1" applyFill="1" applyBorder="1" applyAlignment="1">
      <alignment horizontal="center" vertical="center"/>
    </xf>
    <xf numFmtId="0" fontId="7" fillId="3" borderId="0" xfId="0" applyFont="1" applyFill="1" applyAlignment="1">
      <alignment horizontal="center"/>
    </xf>
    <xf numFmtId="0" fontId="1" fillId="3" borderId="2" xfId="0" applyFont="1" applyFill="1" applyBorder="1" applyAlignment="1" applyProtection="1">
      <alignment horizontal="left"/>
      <protection locked="0"/>
    </xf>
    <xf numFmtId="0" fontId="1" fillId="3" borderId="10" xfId="0" applyFont="1" applyFill="1" applyBorder="1" applyAlignment="1" applyProtection="1">
      <alignment horizontal="left"/>
      <protection locked="0"/>
    </xf>
    <xf numFmtId="0" fontId="1" fillId="3" borderId="11" xfId="0" applyFont="1" applyFill="1" applyBorder="1" applyAlignment="1">
      <alignment horizontal="center"/>
    </xf>
    <xf numFmtId="0" fontId="1" fillId="3" borderId="18" xfId="0" applyFont="1" applyFill="1" applyBorder="1" applyAlignment="1">
      <alignment horizontal="center"/>
    </xf>
    <xf numFmtId="165" fontId="1" fillId="3" borderId="10" xfId="0" applyNumberFormat="1" applyFont="1" applyFill="1" applyBorder="1" applyAlignment="1">
      <alignment horizontal="center"/>
    </xf>
    <xf numFmtId="0" fontId="1" fillId="3" borderId="12" xfId="0" applyFont="1" applyFill="1" applyBorder="1" applyAlignment="1">
      <alignment horizontal="center"/>
    </xf>
    <xf numFmtId="0" fontId="1" fillId="3" borderId="20" xfId="0" applyFont="1" applyFill="1" applyBorder="1" applyAlignment="1">
      <alignment horizontal="center"/>
    </xf>
    <xf numFmtId="0" fontId="1" fillId="3" borderId="14" xfId="0" applyFont="1" applyFill="1" applyBorder="1" applyAlignment="1">
      <alignment horizontal="center"/>
    </xf>
    <xf numFmtId="0" fontId="1" fillId="3" borderId="29" xfId="0" applyFont="1" applyFill="1" applyBorder="1" applyAlignment="1" applyProtection="1">
      <alignment horizontal="left"/>
      <protection locked="0"/>
    </xf>
    <xf numFmtId="0" fontId="1" fillId="3" borderId="0" xfId="0" applyFont="1" applyFill="1" applyBorder="1" applyAlignment="1">
      <alignment horizontal="left" wrapText="1"/>
    </xf>
    <xf numFmtId="0" fontId="1" fillId="3" borderId="36" xfId="0" applyFont="1" applyFill="1" applyBorder="1" applyAlignment="1">
      <alignment horizontal="left" wrapText="1"/>
    </xf>
    <xf numFmtId="0" fontId="1" fillId="3" borderId="30" xfId="0" applyFont="1" applyFill="1" applyBorder="1" applyAlignment="1" applyProtection="1">
      <alignment horizontal="left"/>
      <protection locked="0"/>
    </xf>
    <xf numFmtId="0" fontId="2" fillId="3" borderId="0" xfId="0" applyFont="1" applyFill="1" applyBorder="1" applyAlignment="1">
      <alignment horizontal="left" vertical="top" wrapText="1"/>
    </xf>
    <xf numFmtId="0" fontId="2" fillId="3" borderId="36" xfId="0" applyFont="1" applyFill="1" applyBorder="1" applyAlignment="1">
      <alignment horizontal="left" vertical="top" wrapText="1"/>
    </xf>
    <xf numFmtId="0" fontId="2" fillId="3" borderId="25" xfId="0" applyFont="1" applyFill="1" applyBorder="1" applyAlignment="1">
      <alignment horizontal="left" vertical="top" wrapText="1"/>
    </xf>
    <xf numFmtId="0" fontId="2" fillId="3" borderId="38" xfId="0" applyFont="1" applyFill="1" applyBorder="1" applyAlignment="1">
      <alignment horizontal="left" vertical="top" wrapText="1"/>
    </xf>
    <xf numFmtId="0" fontId="3" fillId="3" borderId="10" xfId="0" applyFont="1" applyFill="1" applyBorder="1" applyAlignment="1">
      <alignment horizontal="center"/>
    </xf>
    <xf numFmtId="0" fontId="6" fillId="3" borderId="16" xfId="0" applyFont="1" applyFill="1" applyBorder="1" applyAlignment="1">
      <alignment horizontal="center"/>
    </xf>
    <xf numFmtId="0" fontId="6" fillId="3" borderId="21" xfId="0" applyFont="1" applyFill="1" applyBorder="1" applyAlignment="1">
      <alignment horizontal="center"/>
    </xf>
    <xf numFmtId="0" fontId="6" fillId="3" borderId="17" xfId="0" applyFont="1" applyFill="1" applyBorder="1" applyAlignment="1">
      <alignment horizontal="center"/>
    </xf>
    <xf numFmtId="0" fontId="6" fillId="3" borderId="11" xfId="0" applyFont="1" applyFill="1" applyBorder="1" applyAlignment="1">
      <alignment horizontal="center"/>
    </xf>
    <xf numFmtId="0" fontId="6" fillId="3" borderId="2" xfId="0" applyFont="1" applyFill="1" applyBorder="1" applyAlignment="1">
      <alignment horizontal="center"/>
    </xf>
    <xf numFmtId="0" fontId="6" fillId="3" borderId="18" xfId="0" applyFont="1" applyFill="1" applyBorder="1" applyAlignment="1">
      <alignment horizontal="center"/>
    </xf>
    <xf numFmtId="0" fontId="20" fillId="4" borderId="26" xfId="0" applyFont="1" applyFill="1" applyBorder="1" applyAlignment="1">
      <alignment horizontal="center"/>
    </xf>
    <xf numFmtId="0" fontId="20" fillId="4" borderId="27" xfId="0" applyFont="1" applyFill="1" applyBorder="1" applyAlignment="1">
      <alignment horizontal="center"/>
    </xf>
    <xf numFmtId="0" fontId="20" fillId="4" borderId="28" xfId="0" applyFont="1" applyFill="1" applyBorder="1" applyAlignment="1">
      <alignment horizontal="center"/>
    </xf>
    <xf numFmtId="0" fontId="1" fillId="3" borderId="0" xfId="0" applyFont="1" applyFill="1" applyAlignment="1">
      <alignment horizontal="center"/>
    </xf>
    <xf numFmtId="0" fontId="1" fillId="3" borderId="19"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Medium9"/>
  <colors>
    <mruColors>
      <color rgb="FFFFFF99"/>
      <color rgb="FFCCFFFF"/>
      <color rgb="FFCCFFCC"/>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dhcfp.nv.gov/Resources/Rates/NursingFaciliti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dhcfp.nv.gov/Resources/Rates/NursingFacilities/"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3"/>
  <sheetViews>
    <sheetView tabSelected="1" zoomScaleNormal="100" workbookViewId="0">
      <selection activeCell="G11" sqref="G11"/>
    </sheetView>
  </sheetViews>
  <sheetFormatPr defaultColWidth="9.140625" defaultRowHeight="14.25" x14ac:dyDescent="0.2"/>
  <cols>
    <col min="1" max="1" width="10.5703125" style="16" bestFit="1" customWidth="1"/>
    <col min="2" max="2" width="51.85546875" style="16" customWidth="1"/>
    <col min="3" max="3" width="52" style="16" customWidth="1"/>
    <col min="4" max="16384" width="9.140625" style="16"/>
  </cols>
  <sheetData>
    <row r="1" spans="1:3" ht="186.75" thickBot="1" x14ac:dyDescent="0.4">
      <c r="B1" s="17" t="str">
        <f>CONCATENATE("Version # ",Variables!B5)</f>
        <v>Version # 5.0.1</v>
      </c>
      <c r="C1" s="18" t="s">
        <v>791</v>
      </c>
    </row>
    <row r="2" spans="1:3" ht="15" thickBot="1" x14ac:dyDescent="0.25"/>
    <row r="3" spans="1:3" ht="23.25" customHeight="1" x14ac:dyDescent="0.2">
      <c r="B3" s="247" t="s">
        <v>16</v>
      </c>
      <c r="C3" s="248"/>
    </row>
    <row r="4" spans="1:3" ht="23.25" customHeight="1" thickBot="1" x14ac:dyDescent="0.25">
      <c r="B4" s="249"/>
      <c r="C4" s="250"/>
    </row>
    <row r="5" spans="1:3" ht="20.25" x14ac:dyDescent="0.3">
      <c r="A5" s="19" t="s">
        <v>10</v>
      </c>
    </row>
    <row r="6" spans="1:3" x14ac:dyDescent="0.2">
      <c r="A6" s="20"/>
      <c r="B6" s="20"/>
      <c r="C6" s="20"/>
    </row>
    <row r="7" spans="1:3" x14ac:dyDescent="0.2">
      <c r="A7" s="20"/>
      <c r="B7" s="244" t="str">
        <f>"This version is to be used on or after "&amp;TEXT(VerDate,"mm/dd/yy")&amp;" and thereafter until the next version is issued.  New versions generally contain formatting and formula updates and therefore must be utilized when issued."</f>
        <v>This version is to be used on or after 05/31/18 and thereafter until the next version is issued.  New versions generally contain formatting and formula updates and therefore must be utilized when issued.</v>
      </c>
      <c r="C7" s="244"/>
    </row>
    <row r="8" spans="1:3" x14ac:dyDescent="0.2">
      <c r="A8" s="20"/>
      <c r="B8" s="244"/>
      <c r="C8" s="244"/>
    </row>
    <row r="9" spans="1:3" x14ac:dyDescent="0.2">
      <c r="A9" s="20"/>
      <c r="B9" s="245" t="s">
        <v>11</v>
      </c>
      <c r="C9" s="245"/>
    </row>
    <row r="10" spans="1:3" x14ac:dyDescent="0.2">
      <c r="A10" s="20"/>
      <c r="B10" s="245"/>
      <c r="C10" s="245"/>
    </row>
    <row r="11" spans="1:3" x14ac:dyDescent="0.2">
      <c r="A11" s="20"/>
      <c r="B11" s="245"/>
      <c r="C11" s="245"/>
    </row>
    <row r="12" spans="1:3" x14ac:dyDescent="0.2">
      <c r="A12" s="20"/>
      <c r="B12" s="20"/>
      <c r="C12" s="20"/>
    </row>
    <row r="13" spans="1:3" x14ac:dyDescent="0.2">
      <c r="A13" s="20"/>
      <c r="B13" s="21" t="s">
        <v>12</v>
      </c>
      <c r="C13" s="21"/>
    </row>
    <row r="14" spans="1:3" x14ac:dyDescent="0.2">
      <c r="A14" s="20"/>
      <c r="B14" s="21"/>
      <c r="C14" s="21"/>
    </row>
    <row r="15" spans="1:3" x14ac:dyDescent="0.2">
      <c r="A15" s="20"/>
      <c r="B15" s="21" t="s">
        <v>13</v>
      </c>
      <c r="C15" s="21"/>
    </row>
    <row r="16" spans="1:3" x14ac:dyDescent="0.2">
      <c r="A16" s="20"/>
      <c r="B16" s="21"/>
      <c r="C16" s="21"/>
    </row>
    <row r="17" spans="1:3" x14ac:dyDescent="0.2">
      <c r="A17" s="20"/>
      <c r="B17" s="21" t="s">
        <v>14</v>
      </c>
      <c r="C17" s="21"/>
    </row>
    <row r="18" spans="1:3" ht="15" customHeight="1" x14ac:dyDescent="0.2">
      <c r="A18" s="20"/>
      <c r="B18" s="246" t="s">
        <v>15</v>
      </c>
      <c r="C18" s="246"/>
    </row>
    <row r="19" spans="1:3" x14ac:dyDescent="0.2">
      <c r="A19" s="20"/>
      <c r="B19" s="246"/>
      <c r="C19" s="246"/>
    </row>
    <row r="20" spans="1:3" x14ac:dyDescent="0.2">
      <c r="A20" s="20"/>
      <c r="B20" s="246"/>
      <c r="C20" s="246"/>
    </row>
    <row r="21" spans="1:3" x14ac:dyDescent="0.2">
      <c r="A21" s="20"/>
      <c r="B21" s="21"/>
      <c r="C21" s="21"/>
    </row>
    <row r="22" spans="1:3" ht="15" x14ac:dyDescent="0.25">
      <c r="A22" s="20"/>
      <c r="B22" s="23"/>
      <c r="C22" s="21"/>
    </row>
    <row r="23" spans="1:3" x14ac:dyDescent="0.2">
      <c r="A23" s="20"/>
      <c r="B23" s="21"/>
      <c r="C23" s="21"/>
    </row>
    <row r="24" spans="1:3" x14ac:dyDescent="0.2">
      <c r="A24" s="20"/>
      <c r="B24" s="24"/>
      <c r="C24" s="21"/>
    </row>
    <row r="25" spans="1:3" x14ac:dyDescent="0.2">
      <c r="A25" s="20"/>
      <c r="B25" s="21"/>
      <c r="C25" s="21"/>
    </row>
    <row r="26" spans="1:3" x14ac:dyDescent="0.2">
      <c r="A26" s="20"/>
      <c r="B26" s="21"/>
      <c r="C26" s="21"/>
    </row>
    <row r="27" spans="1:3" x14ac:dyDescent="0.2">
      <c r="A27" s="20"/>
      <c r="B27" s="24"/>
      <c r="C27" s="21"/>
    </row>
    <row r="28" spans="1:3" x14ac:dyDescent="0.2">
      <c r="A28" s="20"/>
      <c r="B28" s="21"/>
      <c r="C28" s="21"/>
    </row>
    <row r="29" spans="1:3" x14ac:dyDescent="0.2">
      <c r="A29" s="20"/>
      <c r="B29" s="21"/>
      <c r="C29" s="21"/>
    </row>
    <row r="30" spans="1:3" x14ac:dyDescent="0.2">
      <c r="A30" s="20"/>
      <c r="B30" s="21"/>
      <c r="C30" s="21"/>
    </row>
    <row r="31" spans="1:3" x14ac:dyDescent="0.2">
      <c r="A31" s="20"/>
      <c r="B31" s="21"/>
      <c r="C31" s="21"/>
    </row>
    <row r="32" spans="1:3" x14ac:dyDescent="0.2">
      <c r="A32" s="20"/>
      <c r="B32" s="21"/>
      <c r="C32" s="21"/>
    </row>
    <row r="33" spans="1:3" x14ac:dyDescent="0.2">
      <c r="A33" s="20"/>
      <c r="B33" s="21"/>
      <c r="C33" s="21"/>
    </row>
    <row r="34" spans="1:3" x14ac:dyDescent="0.2">
      <c r="A34" s="20"/>
      <c r="B34" s="21"/>
      <c r="C34" s="21"/>
    </row>
    <row r="35" spans="1:3" x14ac:dyDescent="0.2">
      <c r="A35" s="20"/>
      <c r="B35" s="21"/>
      <c r="C35" s="21"/>
    </row>
    <row r="36" spans="1:3" x14ac:dyDescent="0.2">
      <c r="A36" s="20"/>
      <c r="B36" s="21"/>
      <c r="C36" s="21"/>
    </row>
    <row r="37" spans="1:3" x14ac:dyDescent="0.2">
      <c r="A37" s="20"/>
      <c r="B37" s="21"/>
      <c r="C37" s="21"/>
    </row>
    <row r="38" spans="1:3" x14ac:dyDescent="0.2">
      <c r="A38" s="20"/>
      <c r="B38" s="21"/>
      <c r="C38" s="21"/>
    </row>
    <row r="39" spans="1:3" x14ac:dyDescent="0.2">
      <c r="A39" s="20"/>
      <c r="B39" s="21"/>
      <c r="C39" s="21"/>
    </row>
    <row r="40" spans="1:3" x14ac:dyDescent="0.2">
      <c r="A40" s="20"/>
      <c r="B40" s="21"/>
      <c r="C40" s="21"/>
    </row>
    <row r="41" spans="1:3" x14ac:dyDescent="0.2">
      <c r="A41" s="20"/>
      <c r="B41" s="21"/>
      <c r="C41" s="21"/>
    </row>
    <row r="42" spans="1:3" x14ac:dyDescent="0.2">
      <c r="A42" s="20"/>
      <c r="B42" s="21"/>
      <c r="C42" s="21"/>
    </row>
    <row r="43" spans="1:3" x14ac:dyDescent="0.2">
      <c r="A43" s="20"/>
      <c r="B43" s="21"/>
      <c r="C43" s="21"/>
    </row>
    <row r="44" spans="1:3" x14ac:dyDescent="0.2">
      <c r="A44" s="20"/>
      <c r="B44" s="21"/>
      <c r="C44" s="21"/>
    </row>
    <row r="45" spans="1:3" x14ac:dyDescent="0.2">
      <c r="A45" s="20"/>
      <c r="B45" s="21"/>
      <c r="C45" s="21"/>
    </row>
    <row r="46" spans="1:3" x14ac:dyDescent="0.2">
      <c r="A46" s="20"/>
      <c r="B46" s="21"/>
      <c r="C46" s="21"/>
    </row>
    <row r="47" spans="1:3" x14ac:dyDescent="0.2">
      <c r="A47" s="20"/>
      <c r="B47" s="21"/>
      <c r="C47" s="21"/>
    </row>
    <row r="48" spans="1:3" x14ac:dyDescent="0.2">
      <c r="A48" s="20"/>
      <c r="B48" s="21"/>
      <c r="C48" s="21"/>
    </row>
    <row r="49" spans="1:3" x14ac:dyDescent="0.2">
      <c r="A49" s="20"/>
      <c r="B49" s="21"/>
      <c r="C49" s="21"/>
    </row>
    <row r="50" spans="1:3" x14ac:dyDescent="0.2">
      <c r="A50" s="20"/>
      <c r="B50" s="21"/>
      <c r="C50" s="21"/>
    </row>
    <row r="51" spans="1:3" x14ac:dyDescent="0.2">
      <c r="A51" s="20"/>
      <c r="B51" s="21"/>
      <c r="C51" s="21"/>
    </row>
    <row r="52" spans="1:3" x14ac:dyDescent="0.2">
      <c r="A52" s="20"/>
      <c r="B52" s="21"/>
      <c r="C52" s="21"/>
    </row>
    <row r="53" spans="1:3" x14ac:dyDescent="0.2">
      <c r="A53" s="20"/>
      <c r="B53" s="21"/>
      <c r="C53" s="21"/>
    </row>
    <row r="54" spans="1:3" x14ac:dyDescent="0.2">
      <c r="B54" s="21"/>
      <c r="C54" s="21"/>
    </row>
    <row r="55" spans="1:3" x14ac:dyDescent="0.2">
      <c r="B55" s="21"/>
      <c r="C55" s="21"/>
    </row>
    <row r="56" spans="1:3" x14ac:dyDescent="0.2">
      <c r="B56" s="21"/>
      <c r="C56" s="21"/>
    </row>
    <row r="57" spans="1:3" x14ac:dyDescent="0.2">
      <c r="B57" s="21"/>
      <c r="C57" s="21"/>
    </row>
    <row r="58" spans="1:3" x14ac:dyDescent="0.2">
      <c r="B58" s="21"/>
      <c r="C58" s="21"/>
    </row>
    <row r="59" spans="1:3" x14ac:dyDescent="0.2">
      <c r="B59" s="21"/>
      <c r="C59" s="21"/>
    </row>
    <row r="60" spans="1:3" x14ac:dyDescent="0.2">
      <c r="B60" s="21"/>
      <c r="C60" s="21"/>
    </row>
    <row r="61" spans="1:3" x14ac:dyDescent="0.2">
      <c r="B61" s="21"/>
      <c r="C61" s="21"/>
    </row>
    <row r="62" spans="1:3" x14ac:dyDescent="0.2">
      <c r="B62" s="21"/>
      <c r="C62" s="21"/>
    </row>
    <row r="63" spans="1:3" x14ac:dyDescent="0.2">
      <c r="B63" s="21"/>
      <c r="C63" s="21"/>
    </row>
  </sheetData>
  <sheetProtection password="8CA5" sheet="1" objects="1" scenarios="1"/>
  <mergeCells count="4">
    <mergeCell ref="B7:C8"/>
    <mergeCell ref="B9:C11"/>
    <mergeCell ref="B18:C20"/>
    <mergeCell ref="B3:C4"/>
  </mergeCells>
  <pageMargins left="0.7" right="0.7" top="0.75" bottom="0.75" header="0.3" footer="0.3"/>
  <pageSetup scale="7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H185"/>
  <sheetViews>
    <sheetView topLeftCell="A45" zoomScale="75" zoomScaleNormal="75" workbookViewId="0">
      <selection activeCell="H46" sqref="H46"/>
    </sheetView>
  </sheetViews>
  <sheetFormatPr defaultColWidth="9.140625" defaultRowHeight="14.25" x14ac:dyDescent="0.2"/>
  <cols>
    <col min="1" max="1" width="12.42578125" style="16" customWidth="1"/>
    <col min="2" max="2" width="1.5703125" style="16" customWidth="1"/>
    <col min="3" max="3" width="15.28515625" style="16" customWidth="1"/>
    <col min="4" max="4" width="2.42578125" style="16" customWidth="1"/>
    <col min="5" max="5" width="32.42578125" style="16" customWidth="1"/>
    <col min="6" max="6" width="34.7109375" style="16" customWidth="1"/>
    <col min="7" max="7" width="2.7109375" style="16" customWidth="1"/>
    <col min="8" max="8" width="19.85546875" style="16" customWidth="1"/>
    <col min="9" max="16384" width="9.140625" style="16"/>
  </cols>
  <sheetData>
    <row r="2" spans="1:8" ht="15" x14ac:dyDescent="0.25">
      <c r="A2" s="25" t="str">
        <f>"PROVIDER NAME:  "&amp;ProviderName</f>
        <v xml:space="preserve">PROVIDER NAME:  </v>
      </c>
      <c r="G2" s="29" t="s">
        <v>21</v>
      </c>
      <c r="H2" s="34">
        <f>IF(Begindate2 &lt;&gt; 0,(Begindate2), 0)</f>
        <v>0</v>
      </c>
    </row>
    <row r="3" spans="1:8" ht="15" x14ac:dyDescent="0.25">
      <c r="A3" s="25" t="str">
        <f>"NATIONAL PROVIDER ID:  "&amp;NPI</f>
        <v xml:space="preserve">NATIONAL PROVIDER ID:  </v>
      </c>
    </row>
    <row r="4" spans="1:8" x14ac:dyDescent="0.2">
      <c r="G4" s="29" t="s">
        <v>22</v>
      </c>
      <c r="H4" s="34">
        <f>IF(Enddate2&lt;&gt;0,(Enddate2), 0)</f>
        <v>0</v>
      </c>
    </row>
    <row r="6" spans="1:8" x14ac:dyDescent="0.2">
      <c r="A6" s="63" t="s">
        <v>452</v>
      </c>
      <c r="C6" s="63" t="s">
        <v>454</v>
      </c>
      <c r="H6" s="63" t="s">
        <v>456</v>
      </c>
    </row>
    <row r="7" spans="1:8" x14ac:dyDescent="0.2">
      <c r="A7" s="28" t="s">
        <v>453</v>
      </c>
      <c r="C7" s="28" t="s">
        <v>453</v>
      </c>
      <c r="E7" s="28" t="s">
        <v>455</v>
      </c>
      <c r="F7" s="56"/>
      <c r="H7" s="28" t="s">
        <v>457</v>
      </c>
    </row>
    <row r="9" spans="1:8" ht="15" x14ac:dyDescent="0.25">
      <c r="A9" s="25" t="s">
        <v>458</v>
      </c>
    </row>
    <row r="11" spans="1:8" x14ac:dyDescent="0.2">
      <c r="A11" s="203"/>
      <c r="C11" s="203"/>
      <c r="E11" s="16" t="s">
        <v>776</v>
      </c>
      <c r="H11" s="212">
        <v>0</v>
      </c>
    </row>
    <row r="13" spans="1:8" x14ac:dyDescent="0.2">
      <c r="A13" s="203"/>
      <c r="C13" s="203"/>
      <c r="E13" s="16" t="s">
        <v>777</v>
      </c>
      <c r="H13" s="210">
        <v>0</v>
      </c>
    </row>
    <row r="15" spans="1:8" x14ac:dyDescent="0.2">
      <c r="A15" s="203"/>
      <c r="C15" s="203">
        <v>15</v>
      </c>
      <c r="E15" s="16" t="s">
        <v>307</v>
      </c>
      <c r="H15" s="210">
        <v>0</v>
      </c>
    </row>
    <row r="16" spans="1:8" x14ac:dyDescent="0.2">
      <c r="A16" s="58"/>
      <c r="C16" s="58"/>
    </row>
    <row r="17" spans="1:8" x14ac:dyDescent="0.2">
      <c r="A17" s="203"/>
      <c r="C17" s="203"/>
      <c r="E17" s="16" t="s">
        <v>778</v>
      </c>
      <c r="H17" s="210">
        <v>0</v>
      </c>
    </row>
    <row r="18" spans="1:8" x14ac:dyDescent="0.2">
      <c r="A18" s="243"/>
      <c r="C18" s="243"/>
    </row>
    <row r="19" spans="1:8" x14ac:dyDescent="0.2">
      <c r="A19" s="203"/>
      <c r="C19" s="203">
        <v>18</v>
      </c>
      <c r="E19" s="16" t="s">
        <v>459</v>
      </c>
      <c r="H19" s="210">
        <v>0</v>
      </c>
    </row>
    <row r="20" spans="1:8" x14ac:dyDescent="0.2">
      <c r="A20" s="58"/>
      <c r="C20" s="58"/>
    </row>
    <row r="21" spans="1:8" x14ac:dyDescent="0.2">
      <c r="A21" s="203"/>
      <c r="C21" s="203">
        <v>19</v>
      </c>
      <c r="E21" s="16" t="s">
        <v>460</v>
      </c>
      <c r="H21" s="210">
        <v>0</v>
      </c>
    </row>
    <row r="22" spans="1:8" x14ac:dyDescent="0.2">
      <c r="A22" s="58"/>
      <c r="C22" s="58"/>
    </row>
    <row r="23" spans="1:8" x14ac:dyDescent="0.2">
      <c r="A23" s="203"/>
      <c r="C23" s="203"/>
      <c r="E23" s="16" t="s">
        <v>467</v>
      </c>
      <c r="H23" s="210">
        <v>0</v>
      </c>
    </row>
    <row r="24" spans="1:8" x14ac:dyDescent="0.2">
      <c r="A24" s="58"/>
      <c r="C24" s="58"/>
    </row>
    <row r="25" spans="1:8" x14ac:dyDescent="0.2">
      <c r="A25" s="203"/>
      <c r="C25" s="203">
        <v>22</v>
      </c>
      <c r="E25" s="16" t="s">
        <v>461</v>
      </c>
      <c r="H25" s="210">
        <v>0</v>
      </c>
    </row>
    <row r="26" spans="1:8" x14ac:dyDescent="0.2">
      <c r="A26" s="58"/>
      <c r="C26" s="58"/>
    </row>
    <row r="27" spans="1:8" x14ac:dyDescent="0.2">
      <c r="A27" s="203"/>
      <c r="C27" s="203">
        <v>18</v>
      </c>
      <c r="E27" s="16" t="s">
        <v>462</v>
      </c>
      <c r="H27" s="210">
        <v>0</v>
      </c>
    </row>
    <row r="28" spans="1:8" x14ac:dyDescent="0.2">
      <c r="A28" s="58"/>
      <c r="C28" s="58"/>
    </row>
    <row r="29" spans="1:8" x14ac:dyDescent="0.2">
      <c r="A29" s="203" t="s">
        <v>73</v>
      </c>
      <c r="C29" s="203">
        <v>14</v>
      </c>
      <c r="E29" s="16" t="s">
        <v>463</v>
      </c>
      <c r="H29" s="210">
        <v>0</v>
      </c>
    </row>
    <row r="30" spans="1:8" x14ac:dyDescent="0.2">
      <c r="A30" s="58"/>
      <c r="C30" s="58"/>
    </row>
    <row r="31" spans="1:8" x14ac:dyDescent="0.2">
      <c r="A31" s="203"/>
      <c r="C31" s="203">
        <v>30</v>
      </c>
      <c r="E31" s="16" t="s">
        <v>464</v>
      </c>
      <c r="H31" s="210">
        <v>0</v>
      </c>
    </row>
    <row r="32" spans="1:8" x14ac:dyDescent="0.2">
      <c r="A32" s="58"/>
      <c r="C32" s="58"/>
    </row>
    <row r="33" spans="1:8" x14ac:dyDescent="0.2">
      <c r="A33" s="203"/>
      <c r="C33" s="203">
        <v>30</v>
      </c>
      <c r="E33" s="16" t="s">
        <v>465</v>
      </c>
      <c r="H33" s="210">
        <v>0</v>
      </c>
    </row>
    <row r="34" spans="1:8" x14ac:dyDescent="0.2">
      <c r="A34" s="58"/>
      <c r="C34" s="58"/>
    </row>
    <row r="35" spans="1:8" x14ac:dyDescent="0.2">
      <c r="A35" s="203"/>
      <c r="C35" s="203"/>
      <c r="E35" s="16" t="s">
        <v>333</v>
      </c>
      <c r="H35" s="210">
        <v>0</v>
      </c>
    </row>
    <row r="36" spans="1:8" x14ac:dyDescent="0.2">
      <c r="A36" s="58"/>
      <c r="C36" s="58"/>
    </row>
    <row r="37" spans="1:8" x14ac:dyDescent="0.2">
      <c r="A37" s="33" t="s">
        <v>74</v>
      </c>
      <c r="C37" s="33">
        <v>28</v>
      </c>
      <c r="E37" s="16" t="s">
        <v>343</v>
      </c>
      <c r="H37" s="71">
        <f>'E-1'!G16</f>
        <v>0</v>
      </c>
    </row>
    <row r="38" spans="1:8" x14ac:dyDescent="0.2">
      <c r="A38" s="58"/>
      <c r="C38" s="58"/>
    </row>
    <row r="39" spans="1:8" x14ac:dyDescent="0.2">
      <c r="A39" s="33" t="s">
        <v>75</v>
      </c>
      <c r="C39" s="33">
        <v>40</v>
      </c>
      <c r="E39" s="16" t="s">
        <v>352</v>
      </c>
      <c r="H39" s="71">
        <f>-'E-2'!G28+'E-2'!G16</f>
        <v>0</v>
      </c>
    </row>
    <row r="40" spans="1:8" x14ac:dyDescent="0.2">
      <c r="A40" s="58"/>
      <c r="C40" s="58"/>
    </row>
    <row r="41" spans="1:8" x14ac:dyDescent="0.2">
      <c r="A41" s="203"/>
      <c r="C41" s="203"/>
      <c r="E41" s="16" t="s">
        <v>181</v>
      </c>
      <c r="H41" s="210">
        <v>0</v>
      </c>
    </row>
    <row r="42" spans="1:8" x14ac:dyDescent="0.2">
      <c r="A42" s="63"/>
      <c r="C42" s="58"/>
    </row>
    <row r="43" spans="1:8" x14ac:dyDescent="0.2">
      <c r="A43" s="203"/>
      <c r="C43" s="203"/>
      <c r="E43" s="16" t="s">
        <v>181</v>
      </c>
      <c r="H43" s="210">
        <v>0</v>
      </c>
    </row>
    <row r="45" spans="1:8" ht="15" thickBot="1" x14ac:dyDescent="0.25">
      <c r="E45" s="16" t="s">
        <v>466</v>
      </c>
      <c r="H45" s="86">
        <f>SUM(H11:H44)</f>
        <v>0</v>
      </c>
    </row>
    <row r="46" spans="1:8" ht="15" thickTop="1" x14ac:dyDescent="0.2"/>
    <row r="47" spans="1:8" ht="15" x14ac:dyDescent="0.25">
      <c r="A47" s="25" t="s">
        <v>468</v>
      </c>
    </row>
    <row r="49" spans="1:8" x14ac:dyDescent="0.2">
      <c r="A49" s="203"/>
      <c r="C49" s="203"/>
      <c r="E49" s="16" t="s">
        <v>469</v>
      </c>
      <c r="H49" s="212">
        <v>0</v>
      </c>
    </row>
    <row r="51" spans="1:8" x14ac:dyDescent="0.2">
      <c r="A51" s="33" t="s">
        <v>74</v>
      </c>
      <c r="C51" s="33">
        <v>48</v>
      </c>
      <c r="E51" s="16" t="s">
        <v>343</v>
      </c>
      <c r="H51" s="71">
        <f>-'E-1'!G32</f>
        <v>0</v>
      </c>
    </row>
    <row r="53" spans="1:8" x14ac:dyDescent="0.2">
      <c r="A53" s="203"/>
      <c r="C53" s="203"/>
      <c r="E53" s="16" t="s">
        <v>181</v>
      </c>
      <c r="H53" s="210">
        <v>0</v>
      </c>
    </row>
    <row r="55" spans="1:8" x14ac:dyDescent="0.2">
      <c r="A55" s="203"/>
      <c r="C55" s="203"/>
      <c r="E55" s="16" t="s">
        <v>181</v>
      </c>
      <c r="H55" s="210">
        <v>0</v>
      </c>
    </row>
    <row r="57" spans="1:8" ht="15" thickBot="1" x14ac:dyDescent="0.25">
      <c r="E57" s="16" t="s">
        <v>471</v>
      </c>
      <c r="H57" s="86">
        <f>SUM(H49:H56)</f>
        <v>0</v>
      </c>
    </row>
    <row r="58" spans="1:8" ht="15" thickTop="1" x14ac:dyDescent="0.2"/>
    <row r="59" spans="1:8" ht="15" x14ac:dyDescent="0.25">
      <c r="A59" s="25" t="s">
        <v>470</v>
      </c>
    </row>
    <row r="61" spans="1:8" x14ac:dyDescent="0.2">
      <c r="A61" s="203"/>
      <c r="B61" s="58"/>
      <c r="C61" s="203">
        <v>55</v>
      </c>
      <c r="E61" s="16" t="s">
        <v>472</v>
      </c>
      <c r="H61" s="212">
        <v>0</v>
      </c>
    </row>
    <row r="62" spans="1:8" x14ac:dyDescent="0.2">
      <c r="A62" s="58"/>
      <c r="B62" s="58"/>
      <c r="C62" s="58"/>
    </row>
    <row r="63" spans="1:8" x14ac:dyDescent="0.2">
      <c r="A63" s="33" t="s">
        <v>74</v>
      </c>
      <c r="C63" s="33">
        <v>57</v>
      </c>
      <c r="E63" s="16" t="s">
        <v>343</v>
      </c>
      <c r="H63" s="71">
        <f>'E-1'!G18</f>
        <v>0</v>
      </c>
    </row>
    <row r="64" spans="1:8" x14ac:dyDescent="0.2">
      <c r="A64" s="58"/>
      <c r="B64" s="58"/>
      <c r="C64" s="58"/>
    </row>
    <row r="65" spans="1:8" x14ac:dyDescent="0.2">
      <c r="A65" s="203"/>
      <c r="B65" s="58"/>
      <c r="C65" s="203"/>
      <c r="E65" s="16" t="s">
        <v>181</v>
      </c>
      <c r="H65" s="210">
        <v>0</v>
      </c>
    </row>
    <row r="66" spans="1:8" x14ac:dyDescent="0.2">
      <c r="A66" s="58"/>
      <c r="B66" s="58"/>
      <c r="C66" s="58"/>
    </row>
    <row r="67" spans="1:8" x14ac:dyDescent="0.2">
      <c r="A67" s="203"/>
      <c r="B67" s="58"/>
      <c r="C67" s="203"/>
      <c r="E67" s="16" t="s">
        <v>181</v>
      </c>
      <c r="H67" s="210">
        <v>0</v>
      </c>
    </row>
    <row r="68" spans="1:8" x14ac:dyDescent="0.2">
      <c r="A68" s="58"/>
      <c r="B68" s="58"/>
      <c r="C68" s="58"/>
    </row>
    <row r="69" spans="1:8" ht="15" thickBot="1" x14ac:dyDescent="0.25">
      <c r="E69" s="16" t="s">
        <v>473</v>
      </c>
      <c r="H69" s="86">
        <f>SUM(H61:H68)</f>
        <v>0</v>
      </c>
    </row>
    <row r="70" spans="1:8" ht="15" thickTop="1" x14ac:dyDescent="0.2"/>
    <row r="71" spans="1:8" ht="15" x14ac:dyDescent="0.25">
      <c r="A71" s="25" t="s">
        <v>474</v>
      </c>
    </row>
    <row r="73" spans="1:8" x14ac:dyDescent="0.2">
      <c r="A73" s="203"/>
      <c r="B73" s="58"/>
      <c r="C73" s="203">
        <v>63</v>
      </c>
      <c r="E73" s="16" t="s">
        <v>472</v>
      </c>
      <c r="H73" s="212">
        <v>0</v>
      </c>
    </row>
    <row r="74" spans="1:8" x14ac:dyDescent="0.2">
      <c r="A74" s="58"/>
      <c r="B74" s="58"/>
      <c r="C74" s="58"/>
    </row>
    <row r="75" spans="1:8" x14ac:dyDescent="0.2">
      <c r="A75" s="33" t="s">
        <v>74</v>
      </c>
      <c r="C75" s="33">
        <v>62</v>
      </c>
      <c r="E75" s="16" t="s">
        <v>343</v>
      </c>
      <c r="H75" s="71">
        <f>'E-1'!G20</f>
        <v>0</v>
      </c>
    </row>
    <row r="76" spans="1:8" x14ac:dyDescent="0.2">
      <c r="A76" s="63"/>
      <c r="C76" s="63"/>
      <c r="H76" s="109"/>
    </row>
    <row r="77" spans="1:8" x14ac:dyDescent="0.2">
      <c r="A77" s="33" t="s">
        <v>75</v>
      </c>
      <c r="C77" s="33">
        <v>67</v>
      </c>
      <c r="E77" s="16" t="s">
        <v>352</v>
      </c>
      <c r="H77" s="71">
        <f>'E-2'!G18</f>
        <v>0</v>
      </c>
    </row>
    <row r="78" spans="1:8" x14ac:dyDescent="0.2">
      <c r="A78" s="58"/>
      <c r="B78" s="58"/>
      <c r="C78" s="58"/>
    </row>
    <row r="79" spans="1:8" x14ac:dyDescent="0.2">
      <c r="A79" s="203"/>
      <c r="B79" s="58"/>
      <c r="C79" s="203"/>
      <c r="E79" s="16" t="s">
        <v>181</v>
      </c>
      <c r="H79" s="210">
        <v>0</v>
      </c>
    </row>
    <row r="80" spans="1:8" x14ac:dyDescent="0.2">
      <c r="A80" s="58"/>
      <c r="B80" s="58"/>
      <c r="C80" s="58"/>
    </row>
    <row r="81" spans="1:8" x14ac:dyDescent="0.2">
      <c r="A81" s="203"/>
      <c r="B81" s="58"/>
      <c r="C81" s="203"/>
      <c r="E81" s="16" t="s">
        <v>181</v>
      </c>
      <c r="H81" s="210">
        <v>0</v>
      </c>
    </row>
    <row r="82" spans="1:8" x14ac:dyDescent="0.2">
      <c r="A82" s="58"/>
      <c r="B82" s="58"/>
      <c r="C82" s="58"/>
    </row>
    <row r="83" spans="1:8" ht="15" thickBot="1" x14ac:dyDescent="0.25">
      <c r="E83" s="16" t="s">
        <v>475</v>
      </c>
      <c r="H83" s="86">
        <f>SUM(H73:H82)</f>
        <v>0</v>
      </c>
    </row>
    <row r="84" spans="1:8" ht="15" thickTop="1" x14ac:dyDescent="0.2"/>
    <row r="85" spans="1:8" ht="15" x14ac:dyDescent="0.25">
      <c r="A85" s="25" t="s">
        <v>477</v>
      </c>
    </row>
    <row r="87" spans="1:8" x14ac:dyDescent="0.2">
      <c r="A87" s="203"/>
      <c r="B87" s="58"/>
      <c r="C87" s="203">
        <v>72</v>
      </c>
      <c r="E87" s="16" t="s">
        <v>472</v>
      </c>
      <c r="H87" s="212">
        <v>0</v>
      </c>
    </row>
    <row r="88" spans="1:8" x14ac:dyDescent="0.2">
      <c r="A88" s="58"/>
      <c r="B88" s="58"/>
      <c r="C88" s="58"/>
    </row>
    <row r="89" spans="1:8" x14ac:dyDescent="0.2">
      <c r="A89" s="33" t="s">
        <v>74</v>
      </c>
      <c r="C89" s="33">
        <v>71</v>
      </c>
      <c r="E89" s="16" t="s">
        <v>343</v>
      </c>
      <c r="H89" s="71">
        <f>'E-1'!G22</f>
        <v>0</v>
      </c>
    </row>
    <row r="90" spans="1:8" x14ac:dyDescent="0.2">
      <c r="A90" s="63"/>
      <c r="C90" s="63"/>
      <c r="H90" s="109"/>
    </row>
    <row r="91" spans="1:8" x14ac:dyDescent="0.2">
      <c r="A91" s="33" t="s">
        <v>75</v>
      </c>
      <c r="C91" s="33">
        <v>74</v>
      </c>
      <c r="E91" s="16" t="s">
        <v>352</v>
      </c>
      <c r="H91" s="71">
        <f>'E-2'!G20</f>
        <v>0</v>
      </c>
    </row>
    <row r="92" spans="1:8" x14ac:dyDescent="0.2">
      <c r="A92" s="58"/>
      <c r="B92" s="58"/>
      <c r="C92" s="58"/>
    </row>
    <row r="93" spans="1:8" x14ac:dyDescent="0.2">
      <c r="A93" s="203"/>
      <c r="B93" s="58"/>
      <c r="C93" s="203"/>
      <c r="E93" s="16" t="s">
        <v>181</v>
      </c>
      <c r="H93" s="210">
        <v>0</v>
      </c>
    </row>
    <row r="94" spans="1:8" x14ac:dyDescent="0.2">
      <c r="A94" s="58"/>
      <c r="B94" s="58"/>
      <c r="C94" s="58"/>
    </row>
    <row r="95" spans="1:8" x14ac:dyDescent="0.2">
      <c r="A95" s="203"/>
      <c r="B95" s="58"/>
      <c r="C95" s="203"/>
      <c r="E95" s="16" t="s">
        <v>181</v>
      </c>
      <c r="H95" s="210">
        <v>0</v>
      </c>
    </row>
    <row r="96" spans="1:8" x14ac:dyDescent="0.2">
      <c r="A96" s="58"/>
      <c r="B96" s="58"/>
      <c r="C96" s="58"/>
    </row>
    <row r="97" spans="1:8" ht="15" thickBot="1" x14ac:dyDescent="0.25">
      <c r="E97" s="16" t="s">
        <v>476</v>
      </c>
      <c r="H97" s="86">
        <f>SUM(H87:H96)</f>
        <v>0</v>
      </c>
    </row>
    <row r="98" spans="1:8" ht="15" thickTop="1" x14ac:dyDescent="0.2"/>
    <row r="99" spans="1:8" ht="15" x14ac:dyDescent="0.25">
      <c r="A99" s="25" t="s">
        <v>479</v>
      </c>
    </row>
    <row r="101" spans="1:8" x14ac:dyDescent="0.2">
      <c r="A101" s="203"/>
      <c r="B101" s="58"/>
      <c r="C101" s="203">
        <v>80</v>
      </c>
      <c r="E101" s="16" t="s">
        <v>472</v>
      </c>
      <c r="H101" s="212">
        <v>0</v>
      </c>
    </row>
    <row r="102" spans="1:8" x14ac:dyDescent="0.2">
      <c r="A102" s="58"/>
      <c r="B102" s="58"/>
      <c r="C102" s="58"/>
    </row>
    <row r="103" spans="1:8" x14ac:dyDescent="0.2">
      <c r="A103" s="33" t="s">
        <v>74</v>
      </c>
      <c r="C103" s="33">
        <v>79</v>
      </c>
      <c r="E103" s="16" t="s">
        <v>343</v>
      </c>
      <c r="H103" s="71">
        <f>'E-1'!G24</f>
        <v>0</v>
      </c>
    </row>
    <row r="104" spans="1:8" x14ac:dyDescent="0.2">
      <c r="A104" s="63"/>
      <c r="C104" s="63"/>
      <c r="H104" s="109"/>
    </row>
    <row r="105" spans="1:8" x14ac:dyDescent="0.2">
      <c r="A105" s="33" t="s">
        <v>75</v>
      </c>
      <c r="C105" s="33">
        <v>84</v>
      </c>
      <c r="E105" s="16" t="s">
        <v>352</v>
      </c>
      <c r="H105" s="71">
        <f>'E-2'!G22</f>
        <v>0</v>
      </c>
    </row>
    <row r="106" spans="1:8" x14ac:dyDescent="0.2">
      <c r="A106" s="58"/>
      <c r="B106" s="58"/>
      <c r="C106" s="58"/>
    </row>
    <row r="107" spans="1:8" x14ac:dyDescent="0.2">
      <c r="A107" s="203"/>
      <c r="B107" s="58"/>
      <c r="C107" s="203"/>
      <c r="E107" s="16" t="s">
        <v>181</v>
      </c>
      <c r="H107" s="210">
        <v>0</v>
      </c>
    </row>
    <row r="108" spans="1:8" x14ac:dyDescent="0.2">
      <c r="A108" s="58"/>
      <c r="B108" s="58"/>
      <c r="C108" s="58"/>
    </row>
    <row r="109" spans="1:8" x14ac:dyDescent="0.2">
      <c r="A109" s="203"/>
      <c r="B109" s="58"/>
      <c r="C109" s="203"/>
      <c r="E109" s="16" t="s">
        <v>181</v>
      </c>
      <c r="H109" s="210">
        <v>0</v>
      </c>
    </row>
    <row r="110" spans="1:8" x14ac:dyDescent="0.2">
      <c r="A110" s="58"/>
      <c r="B110" s="58"/>
      <c r="C110" s="58"/>
    </row>
    <row r="111" spans="1:8" ht="15" thickBot="1" x14ac:dyDescent="0.25">
      <c r="E111" s="16" t="s">
        <v>478</v>
      </c>
      <c r="H111" s="86">
        <f>SUM(H101:H110)</f>
        <v>0</v>
      </c>
    </row>
    <row r="112" spans="1:8" ht="15" thickTop="1" x14ac:dyDescent="0.2">
      <c r="E112" s="29"/>
    </row>
    <row r="113" spans="1:8" ht="15" x14ac:dyDescent="0.25">
      <c r="A113" s="25" t="s">
        <v>766</v>
      </c>
    </row>
    <row r="115" spans="1:8" x14ac:dyDescent="0.2">
      <c r="A115" s="203"/>
      <c r="B115" s="182"/>
      <c r="C115" s="203">
        <v>90</v>
      </c>
      <c r="E115" s="16" t="s">
        <v>472</v>
      </c>
      <c r="H115" s="212">
        <v>0</v>
      </c>
    </row>
    <row r="116" spans="1:8" x14ac:dyDescent="0.2">
      <c r="A116" s="182"/>
      <c r="B116" s="182"/>
      <c r="C116" s="182"/>
    </row>
    <row r="117" spans="1:8" x14ac:dyDescent="0.2">
      <c r="A117" s="33" t="s">
        <v>74</v>
      </c>
      <c r="C117" s="33">
        <v>89</v>
      </c>
      <c r="E117" s="16" t="s">
        <v>343</v>
      </c>
      <c r="H117" s="71">
        <f>'E-1'!G26</f>
        <v>0</v>
      </c>
    </row>
    <row r="118" spans="1:8" x14ac:dyDescent="0.2">
      <c r="A118" s="63"/>
      <c r="C118" s="63"/>
      <c r="H118" s="109"/>
    </row>
    <row r="119" spans="1:8" x14ac:dyDescent="0.2">
      <c r="A119" s="33" t="s">
        <v>75</v>
      </c>
      <c r="C119" s="33">
        <v>93</v>
      </c>
      <c r="E119" s="16" t="s">
        <v>352</v>
      </c>
      <c r="H119" s="71">
        <f>'E-2'!G24</f>
        <v>0</v>
      </c>
    </row>
    <row r="120" spans="1:8" x14ac:dyDescent="0.2">
      <c r="A120" s="182"/>
      <c r="B120" s="182"/>
      <c r="C120" s="182"/>
    </row>
    <row r="121" spans="1:8" x14ac:dyDescent="0.2">
      <c r="A121" s="203"/>
      <c r="B121" s="182"/>
      <c r="C121" s="203"/>
      <c r="E121" s="16" t="s">
        <v>181</v>
      </c>
      <c r="H121" s="210">
        <v>0</v>
      </c>
    </row>
    <row r="122" spans="1:8" x14ac:dyDescent="0.2">
      <c r="A122" s="182"/>
      <c r="B122" s="182"/>
      <c r="C122" s="182"/>
    </row>
    <row r="123" spans="1:8" x14ac:dyDescent="0.2">
      <c r="A123" s="203"/>
      <c r="B123" s="182"/>
      <c r="C123" s="203"/>
      <c r="E123" s="16" t="s">
        <v>181</v>
      </c>
      <c r="H123" s="210">
        <v>0</v>
      </c>
    </row>
    <row r="124" spans="1:8" x14ac:dyDescent="0.2">
      <c r="A124" s="182"/>
      <c r="B124" s="182"/>
      <c r="C124" s="182"/>
    </row>
    <row r="125" spans="1:8" ht="15" thickBot="1" x14ac:dyDescent="0.25">
      <c r="E125" s="16" t="s">
        <v>767</v>
      </c>
      <c r="H125" s="86">
        <f>SUM(H115:H124)</f>
        <v>0</v>
      </c>
    </row>
    <row r="126" spans="1:8" ht="15" thickTop="1" x14ac:dyDescent="0.2">
      <c r="E126" s="29"/>
    </row>
    <row r="127" spans="1:8" ht="15" x14ac:dyDescent="0.25">
      <c r="A127" s="25" t="s">
        <v>480</v>
      </c>
    </row>
    <row r="129" spans="1:8" x14ac:dyDescent="0.2">
      <c r="A129" s="203"/>
      <c r="C129" s="203">
        <v>85</v>
      </c>
      <c r="E129" s="16" t="s">
        <v>307</v>
      </c>
      <c r="H129" s="212">
        <v>0</v>
      </c>
    </row>
    <row r="131" spans="1:8" x14ac:dyDescent="0.2">
      <c r="A131" s="203"/>
      <c r="C131" s="203">
        <v>89</v>
      </c>
      <c r="E131" s="16" t="s">
        <v>481</v>
      </c>
      <c r="H131" s="210">
        <v>0</v>
      </c>
    </row>
    <row r="133" spans="1:8" x14ac:dyDescent="0.2">
      <c r="A133" s="203"/>
      <c r="C133" s="203">
        <v>89</v>
      </c>
      <c r="E133" s="16" t="s">
        <v>333</v>
      </c>
      <c r="H133" s="210">
        <v>0</v>
      </c>
    </row>
    <row r="135" spans="1:8" x14ac:dyDescent="0.2">
      <c r="A135" s="203"/>
      <c r="C135" s="203">
        <v>85</v>
      </c>
      <c r="E135" s="16" t="s">
        <v>482</v>
      </c>
      <c r="H135" s="210">
        <v>0</v>
      </c>
    </row>
    <row r="137" spans="1:8" x14ac:dyDescent="0.2">
      <c r="A137" s="203"/>
      <c r="C137" s="203"/>
      <c r="E137" s="16" t="s">
        <v>181</v>
      </c>
      <c r="H137" s="210">
        <v>0</v>
      </c>
    </row>
    <row r="139" spans="1:8" x14ac:dyDescent="0.2">
      <c r="A139" s="203"/>
      <c r="C139" s="203"/>
      <c r="E139" s="16" t="s">
        <v>181</v>
      </c>
      <c r="H139" s="210">
        <v>0</v>
      </c>
    </row>
    <row r="141" spans="1:8" x14ac:dyDescent="0.2">
      <c r="A141" s="203"/>
      <c r="C141" s="203"/>
      <c r="E141" s="16" t="s">
        <v>181</v>
      </c>
      <c r="H141" s="210">
        <v>0</v>
      </c>
    </row>
    <row r="143" spans="1:8" ht="15" thickBot="1" x14ac:dyDescent="0.25">
      <c r="E143" s="16" t="s">
        <v>483</v>
      </c>
      <c r="H143" s="86">
        <f>SUM(H129:H142)</f>
        <v>0</v>
      </c>
    </row>
    <row r="144" spans="1:8" ht="15" thickTop="1" x14ac:dyDescent="0.2"/>
    <row r="145" spans="1:8" ht="15" x14ac:dyDescent="0.25">
      <c r="A145" s="25" t="s">
        <v>484</v>
      </c>
    </row>
    <row r="147" spans="1:8" x14ac:dyDescent="0.2">
      <c r="A147" s="33" t="s">
        <v>74</v>
      </c>
      <c r="C147" s="33">
        <v>105</v>
      </c>
      <c r="E147" s="16" t="s">
        <v>343</v>
      </c>
      <c r="H147" s="84">
        <f>'E-1'!G28</f>
        <v>0</v>
      </c>
    </row>
    <row r="149" spans="1:8" x14ac:dyDescent="0.2">
      <c r="A149" s="203"/>
      <c r="B149" s="58"/>
      <c r="C149" s="203"/>
      <c r="E149" s="16" t="s">
        <v>181</v>
      </c>
      <c r="H149" s="210">
        <v>0</v>
      </c>
    </row>
    <row r="150" spans="1:8" x14ac:dyDescent="0.2">
      <c r="A150" s="58"/>
      <c r="B150" s="58"/>
      <c r="C150" s="58"/>
    </row>
    <row r="151" spans="1:8" x14ac:dyDescent="0.2">
      <c r="A151" s="203"/>
      <c r="B151" s="58"/>
      <c r="C151" s="203"/>
      <c r="E151" s="16" t="s">
        <v>181</v>
      </c>
      <c r="H151" s="210">
        <v>0</v>
      </c>
    </row>
    <row r="152" spans="1:8" x14ac:dyDescent="0.2">
      <c r="A152" s="58"/>
      <c r="B152" s="58"/>
      <c r="C152" s="58"/>
    </row>
    <row r="153" spans="1:8" ht="15" thickBot="1" x14ac:dyDescent="0.25">
      <c r="E153" s="16" t="s">
        <v>485</v>
      </c>
      <c r="H153" s="86">
        <f>SUM(H147:H152)</f>
        <v>0</v>
      </c>
    </row>
    <row r="154" spans="1:8" ht="15" thickTop="1" x14ac:dyDescent="0.2"/>
    <row r="155" spans="1:8" ht="15" x14ac:dyDescent="0.25">
      <c r="A155" s="25" t="s">
        <v>775</v>
      </c>
    </row>
    <row r="157" spans="1:8" x14ac:dyDescent="0.2">
      <c r="A157" s="33" t="s">
        <v>74</v>
      </c>
      <c r="C157" s="33">
        <v>119</v>
      </c>
      <c r="E157" s="16" t="s">
        <v>343</v>
      </c>
      <c r="H157" s="84">
        <f>'E-1'!G30</f>
        <v>0</v>
      </c>
    </row>
    <row r="159" spans="1:8" x14ac:dyDescent="0.2">
      <c r="A159" s="33" t="s">
        <v>75</v>
      </c>
      <c r="C159" s="33">
        <v>122</v>
      </c>
      <c r="E159" s="16" t="s">
        <v>352</v>
      </c>
      <c r="H159" s="71">
        <f>'E-2'!G26</f>
        <v>0</v>
      </c>
    </row>
    <row r="161" spans="1:8" x14ac:dyDescent="0.2">
      <c r="A161" s="203"/>
      <c r="B161" s="88"/>
      <c r="C161" s="203"/>
      <c r="E161" s="16" t="s">
        <v>181</v>
      </c>
      <c r="H161" s="210">
        <v>0</v>
      </c>
    </row>
    <row r="162" spans="1:8" x14ac:dyDescent="0.2">
      <c r="A162" s="88"/>
      <c r="B162" s="88"/>
      <c r="C162" s="88"/>
    </row>
    <row r="163" spans="1:8" x14ac:dyDescent="0.2">
      <c r="A163" s="203"/>
      <c r="B163" s="88"/>
      <c r="C163" s="203"/>
      <c r="E163" s="16" t="s">
        <v>181</v>
      </c>
      <c r="H163" s="210">
        <v>0</v>
      </c>
    </row>
    <row r="164" spans="1:8" x14ac:dyDescent="0.2">
      <c r="A164" s="88"/>
      <c r="B164" s="88"/>
      <c r="C164" s="88"/>
    </row>
    <row r="165" spans="1:8" ht="15" thickBot="1" x14ac:dyDescent="0.25">
      <c r="E165" s="16" t="s">
        <v>550</v>
      </c>
      <c r="H165" s="86">
        <f>SUM(H157:H164)</f>
        <v>0</v>
      </c>
    </row>
    <row r="166" spans="1:8" ht="15" thickTop="1" x14ac:dyDescent="0.2"/>
    <row r="168" spans="1:8" ht="15" thickBot="1" x14ac:dyDescent="0.25">
      <c r="E168" s="16" t="s">
        <v>486</v>
      </c>
      <c r="H168" s="86">
        <f>H153+H143+H111+H97+H83+H69+H57+H45+H165</f>
        <v>0</v>
      </c>
    </row>
    <row r="169" spans="1:8" ht="15" thickTop="1" x14ac:dyDescent="0.2"/>
    <row r="185" spans="5:5" x14ac:dyDescent="0.2">
      <c r="E185" s="29"/>
    </row>
  </sheetData>
  <sheetProtection algorithmName="SHA-512" hashValue="QDg7PiTnKLZBTbGN41FAzDEqs7hjnyEfwKO3iZlcRyzBPjfaQhygXfWH7xu3NLM3mtxCVuxZa2uT9nxtKOklTw==" saltValue="1ZzXTEMz1lQCD/V0wcPcRw==" spinCount="100000" sheet="1" objects="1" scenarios="1"/>
  <pageMargins left="0.7" right="0.7" top="0.75" bottom="0.75" header="0.3" footer="0.3"/>
  <pageSetup scale="75" firstPageNumber="15" fitToHeight="0" orientation="portrait" useFirstPageNumber="1" horizontalDpi="1200" verticalDpi="1200" r:id="rId1"/>
  <headerFooter>
    <oddHeader>&amp;R&amp;"-,Bold"WORKSHEET D-1
EXPENSE ADJUSTMENTS (Transfer to Worksheet C-3)</oddHeader>
    <oddFooter xml:space="preserve">&amp;L&amp;"Arial,Regular"&amp;10&amp;F
&amp;A&amp;C&amp;"Arial,Regular"&amp;10Page &amp;P
&amp;R&amp;"Arial,Regular"&amp;10Print Date:  &amp;D
</oddFooter>
  </headerFooter>
  <rowBreaks count="2" manualBreakCount="2">
    <brk id="57" max="7" man="1"/>
    <brk id="11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J126"/>
  <sheetViews>
    <sheetView zoomScale="75" zoomScaleNormal="75" workbookViewId="0">
      <selection activeCell="M21" sqref="M21"/>
    </sheetView>
  </sheetViews>
  <sheetFormatPr defaultColWidth="9.140625" defaultRowHeight="14.25" x14ac:dyDescent="0.2"/>
  <cols>
    <col min="1" max="1" width="14.28515625" style="16" customWidth="1"/>
    <col min="2" max="2" width="1.5703125" style="16" customWidth="1"/>
    <col min="3" max="3" width="14.28515625" style="16" customWidth="1"/>
    <col min="4" max="4" width="1.5703125" style="16" customWidth="1"/>
    <col min="5" max="5" width="14.28515625" style="16" customWidth="1"/>
    <col min="6" max="6" width="1.5703125" style="16" customWidth="1"/>
    <col min="7" max="7" width="33.5703125" style="16" customWidth="1"/>
    <col min="8" max="8" width="8.42578125" style="16" customWidth="1"/>
    <col min="9" max="9" width="1.5703125" style="16" customWidth="1"/>
    <col min="10" max="10" width="19.85546875" style="16" customWidth="1"/>
    <col min="11" max="12" width="8.7109375" style="16" customWidth="1"/>
    <col min="13" max="16384" width="9.140625" style="16"/>
  </cols>
  <sheetData>
    <row r="2" spans="1:10" ht="15" x14ac:dyDescent="0.25">
      <c r="A2" s="25" t="str">
        <f>"PROVIDER NAME:  "&amp;ProviderName</f>
        <v xml:space="preserve">PROVIDER NAME:  </v>
      </c>
      <c r="H2" s="29" t="s">
        <v>21</v>
      </c>
      <c r="J2" s="34">
        <f>IF(Begindate2 &lt;&gt; 0,(Begindate2), 0)</f>
        <v>0</v>
      </c>
    </row>
    <row r="3" spans="1:10" ht="15" x14ac:dyDescent="0.25">
      <c r="A3" s="25" t="str">
        <f>"NATIONAL PROVIDER ID:  "&amp;NPI</f>
        <v xml:space="preserve">NATIONAL PROVIDER ID:  </v>
      </c>
    </row>
    <row r="4" spans="1:10" x14ac:dyDescent="0.2">
      <c r="H4" s="29" t="s">
        <v>22</v>
      </c>
      <c r="J4" s="34">
        <f>IF(Enddate2&lt;&gt;0,(Enddate2), 0)</f>
        <v>0</v>
      </c>
    </row>
    <row r="6" spans="1:10" x14ac:dyDescent="0.2">
      <c r="A6" s="88" t="s">
        <v>452</v>
      </c>
      <c r="B6" s="88"/>
      <c r="C6" s="88"/>
      <c r="D6" s="88"/>
      <c r="E6" s="88" t="s">
        <v>454</v>
      </c>
      <c r="F6" s="88"/>
      <c r="G6" s="88"/>
      <c r="H6" s="88"/>
      <c r="I6" s="88"/>
      <c r="J6" s="88" t="s">
        <v>456</v>
      </c>
    </row>
    <row r="7" spans="1:10" x14ac:dyDescent="0.2">
      <c r="A7" s="28" t="s">
        <v>453</v>
      </c>
      <c r="B7" s="88"/>
      <c r="C7" s="28" t="s">
        <v>487</v>
      </c>
      <c r="D7" s="88"/>
      <c r="E7" s="28" t="s">
        <v>453</v>
      </c>
      <c r="F7" s="88"/>
      <c r="G7" s="28" t="s">
        <v>455</v>
      </c>
      <c r="H7" s="28"/>
      <c r="I7" s="88"/>
      <c r="J7" s="28" t="s">
        <v>457</v>
      </c>
    </row>
    <row r="9" spans="1:10" x14ac:dyDescent="0.2">
      <c r="A9" s="203"/>
      <c r="C9" s="203"/>
      <c r="E9" s="203"/>
      <c r="G9" s="295"/>
      <c r="H9" s="295"/>
      <c r="J9" s="212"/>
    </row>
    <row r="11" spans="1:10" x14ac:dyDescent="0.2">
      <c r="A11" s="203"/>
      <c r="C11" s="203"/>
      <c r="E11" s="203"/>
      <c r="G11" s="295"/>
      <c r="H11" s="295"/>
      <c r="J11" s="210"/>
    </row>
    <row r="13" spans="1:10" x14ac:dyDescent="0.2">
      <c r="A13" s="203"/>
      <c r="C13" s="203"/>
      <c r="E13" s="203"/>
      <c r="G13" s="295"/>
      <c r="H13" s="295"/>
      <c r="J13" s="210"/>
    </row>
    <row r="15" spans="1:10" x14ac:dyDescent="0.2">
      <c r="A15" s="203"/>
      <c r="C15" s="203"/>
      <c r="E15" s="203"/>
      <c r="G15" s="295"/>
      <c r="H15" s="295"/>
      <c r="J15" s="210"/>
    </row>
    <row r="17" spans="1:10" x14ac:dyDescent="0.2">
      <c r="A17" s="203"/>
      <c r="C17" s="203"/>
      <c r="E17" s="203"/>
      <c r="G17" s="295"/>
      <c r="H17" s="295"/>
      <c r="J17" s="210"/>
    </row>
    <row r="19" spans="1:10" x14ac:dyDescent="0.2">
      <c r="A19" s="203"/>
      <c r="C19" s="203"/>
      <c r="E19" s="203"/>
      <c r="G19" s="295"/>
      <c r="H19" s="295"/>
      <c r="J19" s="210"/>
    </row>
    <row r="21" spans="1:10" x14ac:dyDescent="0.2">
      <c r="A21" s="203"/>
      <c r="C21" s="203"/>
      <c r="E21" s="203"/>
      <c r="G21" s="295"/>
      <c r="H21" s="295"/>
      <c r="J21" s="210"/>
    </row>
    <row r="23" spans="1:10" x14ac:dyDescent="0.2">
      <c r="A23" s="203"/>
      <c r="C23" s="203"/>
      <c r="E23" s="203"/>
      <c r="G23" s="295"/>
      <c r="H23" s="295"/>
      <c r="J23" s="210"/>
    </row>
    <row r="25" spans="1:10" x14ac:dyDescent="0.2">
      <c r="A25" s="203"/>
      <c r="C25" s="203"/>
      <c r="E25" s="203"/>
      <c r="G25" s="295"/>
      <c r="H25" s="295"/>
      <c r="J25" s="210"/>
    </row>
    <row r="27" spans="1:10" x14ac:dyDescent="0.2">
      <c r="A27" s="203"/>
      <c r="C27" s="203"/>
      <c r="E27" s="203"/>
      <c r="G27" s="295"/>
      <c r="H27" s="295"/>
      <c r="J27" s="210"/>
    </row>
    <row r="29" spans="1:10" x14ac:dyDescent="0.2">
      <c r="A29" s="203"/>
      <c r="C29" s="203"/>
      <c r="E29" s="203"/>
      <c r="G29" s="295"/>
      <c r="H29" s="295"/>
      <c r="J29" s="210"/>
    </row>
    <row r="31" spans="1:10" x14ac:dyDescent="0.2">
      <c r="A31" s="203"/>
      <c r="C31" s="203"/>
      <c r="E31" s="203"/>
      <c r="G31" s="295"/>
      <c r="H31" s="295"/>
      <c r="J31" s="210"/>
    </row>
    <row r="33" spans="1:10" x14ac:dyDescent="0.2">
      <c r="A33" s="203"/>
      <c r="C33" s="203"/>
      <c r="E33" s="203"/>
      <c r="G33" s="295"/>
      <c r="H33" s="295"/>
      <c r="J33" s="210"/>
    </row>
    <row r="35" spans="1:10" x14ac:dyDescent="0.2">
      <c r="A35" s="203"/>
      <c r="C35" s="203"/>
      <c r="E35" s="203"/>
      <c r="G35" s="295"/>
      <c r="H35" s="295"/>
      <c r="J35" s="210"/>
    </row>
    <row r="37" spans="1:10" x14ac:dyDescent="0.2">
      <c r="A37" s="203"/>
      <c r="C37" s="203"/>
      <c r="E37" s="203"/>
      <c r="G37" s="295"/>
      <c r="H37" s="295"/>
      <c r="J37" s="210"/>
    </row>
    <row r="39" spans="1:10" x14ac:dyDescent="0.2">
      <c r="A39" s="203"/>
      <c r="C39" s="203"/>
      <c r="E39" s="203"/>
      <c r="G39" s="295"/>
      <c r="H39" s="295"/>
      <c r="J39" s="210"/>
    </row>
    <row r="41" spans="1:10" x14ac:dyDescent="0.2">
      <c r="A41" s="203"/>
      <c r="C41" s="203"/>
      <c r="E41" s="203"/>
      <c r="G41" s="295"/>
      <c r="H41" s="295"/>
      <c r="J41" s="210"/>
    </row>
    <row r="43" spans="1:10" x14ac:dyDescent="0.2">
      <c r="A43" s="203"/>
      <c r="C43" s="203"/>
      <c r="E43" s="203"/>
      <c r="G43" s="295"/>
      <c r="H43" s="295"/>
      <c r="J43" s="210"/>
    </row>
    <row r="45" spans="1:10" x14ac:dyDescent="0.2">
      <c r="A45" s="203"/>
      <c r="C45" s="203"/>
      <c r="E45" s="203"/>
      <c r="G45" s="295"/>
      <c r="H45" s="295"/>
      <c r="J45" s="210"/>
    </row>
    <row r="47" spans="1:10" x14ac:dyDescent="0.2">
      <c r="A47" s="203"/>
      <c r="C47" s="203"/>
      <c r="E47" s="203"/>
      <c r="G47" s="295"/>
      <c r="H47" s="295"/>
      <c r="J47" s="210"/>
    </row>
    <row r="49" spans="1:10" x14ac:dyDescent="0.2">
      <c r="A49" s="203"/>
      <c r="C49" s="203"/>
      <c r="E49" s="203"/>
      <c r="G49" s="295"/>
      <c r="H49" s="295"/>
      <c r="J49" s="210"/>
    </row>
    <row r="51" spans="1:10" x14ac:dyDescent="0.2">
      <c r="A51" s="203"/>
      <c r="C51" s="203"/>
      <c r="E51" s="203"/>
      <c r="G51" s="295"/>
      <c r="H51" s="295"/>
      <c r="J51" s="210"/>
    </row>
    <row r="53" spans="1:10" x14ac:dyDescent="0.2">
      <c r="A53" s="203"/>
      <c r="C53" s="203"/>
      <c r="E53" s="203"/>
      <c r="G53" s="295"/>
      <c r="H53" s="295"/>
      <c r="J53" s="210"/>
    </row>
    <row r="55" spans="1:10" x14ac:dyDescent="0.2">
      <c r="A55" s="203"/>
      <c r="C55" s="203"/>
      <c r="E55" s="203"/>
      <c r="G55" s="295"/>
      <c r="H55" s="295"/>
      <c r="J55" s="210"/>
    </row>
    <row r="57" spans="1:10" x14ac:dyDescent="0.2">
      <c r="A57" s="203"/>
      <c r="C57" s="203"/>
      <c r="E57" s="203"/>
      <c r="G57" s="295"/>
      <c r="H57" s="295"/>
      <c r="J57" s="210"/>
    </row>
    <row r="59" spans="1:10" x14ac:dyDescent="0.2">
      <c r="A59" s="203"/>
      <c r="C59" s="203"/>
      <c r="E59" s="203"/>
      <c r="G59" s="295"/>
      <c r="H59" s="295"/>
      <c r="J59" s="210"/>
    </row>
    <row r="62" spans="1:10" ht="15" thickBot="1" x14ac:dyDescent="0.25">
      <c r="A62" s="16" t="s">
        <v>488</v>
      </c>
      <c r="G62" s="88" t="s">
        <v>489</v>
      </c>
      <c r="J62" s="86">
        <f>SUM(J9:J59)</f>
        <v>0</v>
      </c>
    </row>
    <row r="63" spans="1:10" ht="15" thickTop="1" x14ac:dyDescent="0.2"/>
    <row r="72" spans="1:10" x14ac:dyDescent="0.2">
      <c r="A72" s="203"/>
      <c r="C72" s="203"/>
      <c r="E72" s="203"/>
      <c r="G72" s="295"/>
      <c r="H72" s="295"/>
      <c r="J72" s="212"/>
    </row>
    <row r="74" spans="1:10" x14ac:dyDescent="0.2">
      <c r="A74" s="203"/>
      <c r="C74" s="203"/>
      <c r="E74" s="203"/>
      <c r="G74" s="295"/>
      <c r="H74" s="295"/>
      <c r="J74" s="210"/>
    </row>
    <row r="76" spans="1:10" x14ac:dyDescent="0.2">
      <c r="A76" s="203"/>
      <c r="C76" s="203"/>
      <c r="E76" s="203"/>
      <c r="G76" s="295"/>
      <c r="H76" s="295"/>
      <c r="J76" s="210"/>
    </row>
    <row r="78" spans="1:10" x14ac:dyDescent="0.2">
      <c r="A78" s="203"/>
      <c r="C78" s="203"/>
      <c r="E78" s="203"/>
      <c r="G78" s="295"/>
      <c r="H78" s="295"/>
      <c r="J78" s="210"/>
    </row>
    <row r="80" spans="1:10" x14ac:dyDescent="0.2">
      <c r="A80" s="203"/>
      <c r="C80" s="203"/>
      <c r="E80" s="203"/>
      <c r="G80" s="295"/>
      <c r="H80" s="295"/>
      <c r="J80" s="210"/>
    </row>
    <row r="82" spans="1:10" x14ac:dyDescent="0.2">
      <c r="A82" s="203"/>
      <c r="C82" s="203"/>
      <c r="E82" s="203"/>
      <c r="G82" s="295"/>
      <c r="H82" s="295"/>
      <c r="J82" s="210"/>
    </row>
    <row r="84" spans="1:10" x14ac:dyDescent="0.2">
      <c r="A84" s="203"/>
      <c r="C84" s="203"/>
      <c r="E84" s="203"/>
      <c r="G84" s="295"/>
      <c r="H84" s="295"/>
      <c r="J84" s="210"/>
    </row>
    <row r="86" spans="1:10" x14ac:dyDescent="0.2">
      <c r="A86" s="203"/>
      <c r="C86" s="203"/>
      <c r="E86" s="203"/>
      <c r="G86" s="295"/>
      <c r="H86" s="295"/>
      <c r="J86" s="210"/>
    </row>
    <row r="88" spans="1:10" x14ac:dyDescent="0.2">
      <c r="A88" s="203"/>
      <c r="C88" s="203"/>
      <c r="E88" s="203"/>
      <c r="G88" s="295"/>
      <c r="H88" s="295"/>
      <c r="J88" s="210"/>
    </row>
    <row r="90" spans="1:10" x14ac:dyDescent="0.2">
      <c r="A90" s="203"/>
      <c r="C90" s="203"/>
      <c r="E90" s="203"/>
      <c r="G90" s="295"/>
      <c r="H90" s="295"/>
      <c r="J90" s="210"/>
    </row>
    <row r="92" spans="1:10" x14ac:dyDescent="0.2">
      <c r="A92" s="203"/>
      <c r="C92" s="203"/>
      <c r="E92" s="203"/>
      <c r="G92" s="295"/>
      <c r="H92" s="295"/>
      <c r="J92" s="210"/>
    </row>
    <row r="94" spans="1:10" x14ac:dyDescent="0.2">
      <c r="A94" s="203"/>
      <c r="C94" s="203"/>
      <c r="E94" s="203"/>
      <c r="G94" s="295"/>
      <c r="H94" s="295"/>
      <c r="J94" s="210"/>
    </row>
    <row r="96" spans="1:10" x14ac:dyDescent="0.2">
      <c r="A96" s="203"/>
      <c r="C96" s="203"/>
      <c r="E96" s="203"/>
      <c r="G96" s="295"/>
      <c r="H96" s="295"/>
      <c r="J96" s="210"/>
    </row>
    <row r="98" spans="1:10" x14ac:dyDescent="0.2">
      <c r="A98" s="203"/>
      <c r="C98" s="203"/>
      <c r="E98" s="203"/>
      <c r="G98" s="295"/>
      <c r="H98" s="295"/>
      <c r="J98" s="210"/>
    </row>
    <row r="100" spans="1:10" x14ac:dyDescent="0.2">
      <c r="A100" s="203"/>
      <c r="C100" s="203"/>
      <c r="E100" s="203"/>
      <c r="G100" s="295"/>
      <c r="H100" s="295"/>
      <c r="J100" s="210"/>
    </row>
    <row r="102" spans="1:10" x14ac:dyDescent="0.2">
      <c r="A102" s="203"/>
      <c r="C102" s="203"/>
      <c r="E102" s="203"/>
      <c r="G102" s="295"/>
      <c r="H102" s="295"/>
      <c r="J102" s="210"/>
    </row>
    <row r="104" spans="1:10" x14ac:dyDescent="0.2">
      <c r="A104" s="203"/>
      <c r="C104" s="203"/>
      <c r="E104" s="203"/>
      <c r="G104" s="295"/>
      <c r="H104" s="295"/>
      <c r="J104" s="210"/>
    </row>
    <row r="106" spans="1:10" x14ac:dyDescent="0.2">
      <c r="A106" s="203"/>
      <c r="C106" s="203"/>
      <c r="E106" s="203"/>
      <c r="G106" s="295"/>
      <c r="H106" s="295"/>
      <c r="J106" s="210"/>
    </row>
    <row r="108" spans="1:10" x14ac:dyDescent="0.2">
      <c r="A108" s="203"/>
      <c r="C108" s="203"/>
      <c r="E108" s="203"/>
      <c r="G108" s="295"/>
      <c r="H108" s="295"/>
      <c r="J108" s="210"/>
    </row>
    <row r="110" spans="1:10" x14ac:dyDescent="0.2">
      <c r="A110" s="203"/>
      <c r="C110" s="203"/>
      <c r="E110" s="203"/>
      <c r="G110" s="295"/>
      <c r="H110" s="295"/>
      <c r="J110" s="210"/>
    </row>
    <row r="112" spans="1:10" x14ac:dyDescent="0.2">
      <c r="A112" s="203"/>
      <c r="C112" s="203"/>
      <c r="E112" s="203"/>
      <c r="G112" s="295"/>
      <c r="H112" s="295"/>
      <c r="J112" s="210"/>
    </row>
    <row r="114" spans="1:10" x14ac:dyDescent="0.2">
      <c r="A114" s="203"/>
      <c r="C114" s="203"/>
      <c r="E114" s="203"/>
      <c r="G114" s="295"/>
      <c r="H114" s="295"/>
      <c r="J114" s="210"/>
    </row>
    <row r="116" spans="1:10" x14ac:dyDescent="0.2">
      <c r="A116" s="203"/>
      <c r="C116" s="203"/>
      <c r="E116" s="203"/>
      <c r="G116" s="295"/>
      <c r="H116" s="295"/>
      <c r="J116" s="210"/>
    </row>
    <row r="118" spans="1:10" x14ac:dyDescent="0.2">
      <c r="A118" s="203"/>
      <c r="C118" s="203"/>
      <c r="E118" s="203"/>
      <c r="G118" s="295"/>
      <c r="H118" s="295"/>
      <c r="J118" s="210"/>
    </row>
    <row r="120" spans="1:10" x14ac:dyDescent="0.2">
      <c r="A120" s="203"/>
      <c r="C120" s="203"/>
      <c r="E120" s="203"/>
      <c r="G120" s="295"/>
      <c r="H120" s="295"/>
      <c r="J120" s="210"/>
    </row>
    <row r="122" spans="1:10" x14ac:dyDescent="0.2">
      <c r="A122" s="203"/>
      <c r="C122" s="203"/>
      <c r="E122" s="203"/>
      <c r="G122" s="295"/>
      <c r="H122" s="295"/>
      <c r="J122" s="210"/>
    </row>
    <row r="125" spans="1:10" ht="15" thickBot="1" x14ac:dyDescent="0.25">
      <c r="A125" s="16" t="s">
        <v>488</v>
      </c>
      <c r="G125" s="88" t="s">
        <v>489</v>
      </c>
      <c r="J125" s="86">
        <f>SUM(J72:J121)</f>
        <v>0</v>
      </c>
    </row>
    <row r="126" spans="1:10" ht="15" thickTop="1" x14ac:dyDescent="0.2"/>
  </sheetData>
  <sheetProtection password="8CA5" sheet="1" objects="1" scenarios="1"/>
  <mergeCells count="52">
    <mergeCell ref="G116:H116"/>
    <mergeCell ref="G118:H118"/>
    <mergeCell ref="G120:H120"/>
    <mergeCell ref="G122:H122"/>
    <mergeCell ref="G104:H104"/>
    <mergeCell ref="G106:H106"/>
    <mergeCell ref="G108:H108"/>
    <mergeCell ref="G110:H110"/>
    <mergeCell ref="G112:H112"/>
    <mergeCell ref="G114:H114"/>
    <mergeCell ref="G102:H102"/>
    <mergeCell ref="G80:H80"/>
    <mergeCell ref="G82:H82"/>
    <mergeCell ref="G84:H84"/>
    <mergeCell ref="G86:H86"/>
    <mergeCell ref="G88:H88"/>
    <mergeCell ref="G90:H90"/>
    <mergeCell ref="G92:H92"/>
    <mergeCell ref="G94:H94"/>
    <mergeCell ref="G96:H96"/>
    <mergeCell ref="G98:H98"/>
    <mergeCell ref="G100:H100"/>
    <mergeCell ref="G78:H78"/>
    <mergeCell ref="G45:H45"/>
    <mergeCell ref="G47:H47"/>
    <mergeCell ref="G49:H49"/>
    <mergeCell ref="G51:H51"/>
    <mergeCell ref="G53:H53"/>
    <mergeCell ref="G55:H55"/>
    <mergeCell ref="G57:H57"/>
    <mergeCell ref="G59:H59"/>
    <mergeCell ref="G72:H72"/>
    <mergeCell ref="G74:H74"/>
    <mergeCell ref="G76:H76"/>
    <mergeCell ref="G43:H43"/>
    <mergeCell ref="G21:H21"/>
    <mergeCell ref="G23:H23"/>
    <mergeCell ref="G25:H25"/>
    <mergeCell ref="G27:H27"/>
    <mergeCell ref="G29:H29"/>
    <mergeCell ref="G31:H31"/>
    <mergeCell ref="G33:H33"/>
    <mergeCell ref="G35:H35"/>
    <mergeCell ref="G37:H37"/>
    <mergeCell ref="G39:H39"/>
    <mergeCell ref="G41:H41"/>
    <mergeCell ref="G19:H19"/>
    <mergeCell ref="G9:H9"/>
    <mergeCell ref="G11:H11"/>
    <mergeCell ref="G13:H13"/>
    <mergeCell ref="G15:H15"/>
    <mergeCell ref="G17:H17"/>
  </mergeCells>
  <pageMargins left="0.7" right="0.7" top="0.75" bottom="0.75" header="0.3" footer="0.3"/>
  <pageSetup scale="70" firstPageNumber="18" fitToHeight="0" orientation="portrait" useFirstPageNumber="1" r:id="rId1"/>
  <headerFooter>
    <oddHeader>&amp;R&amp;"-,Bold"WORKSHEET D-2
ADJUSTMENTS AND RECLASSIFICATIONS (Transfer to appropriate Worksheets)</oddHeader>
    <oddFooter xml:space="preserve">&amp;L&amp;"Arial,Regular"&amp;10&amp;F
&amp;A&amp;C&amp;"Arial,Regular"&amp;10Page &amp;P
&amp;R&amp;"Arial,Regular"&amp;10Print Date:  &amp;D
</oddFooter>
  </headerFooter>
  <rowBreaks count="1" manualBreakCount="1">
    <brk id="70"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G63"/>
  <sheetViews>
    <sheetView zoomScale="75" zoomScaleNormal="75" workbookViewId="0">
      <selection activeCell="J17" sqref="J17"/>
    </sheetView>
  </sheetViews>
  <sheetFormatPr defaultColWidth="9.140625" defaultRowHeight="14.25" x14ac:dyDescent="0.2"/>
  <cols>
    <col min="1" max="1" width="5.85546875" style="16" customWidth="1"/>
    <col min="2" max="2" width="8.7109375" style="16" customWidth="1"/>
    <col min="3" max="3" width="39.85546875" style="16" customWidth="1"/>
    <col min="4" max="4" width="14.140625" style="16" customWidth="1"/>
    <col min="5" max="5" width="29.7109375" style="16" customWidth="1"/>
    <col min="6" max="6" width="20.42578125" style="16" customWidth="1"/>
    <col min="7" max="7" width="21" style="16" customWidth="1"/>
    <col min="8" max="16384" width="9.140625" style="16"/>
  </cols>
  <sheetData>
    <row r="2" spans="1:7" ht="15" x14ac:dyDescent="0.25">
      <c r="A2" s="25" t="str">
        <f>"PROVIDER NAME:  "&amp;ProviderName</f>
        <v xml:space="preserve">PROVIDER NAME:  </v>
      </c>
      <c r="F2" s="29" t="s">
        <v>21</v>
      </c>
      <c r="G2" s="34">
        <f>IF(Begindate2 &lt;&gt; 0,(Begindate2), 0)</f>
        <v>0</v>
      </c>
    </row>
    <row r="3" spans="1:7" ht="15" x14ac:dyDescent="0.25">
      <c r="A3" s="25" t="str">
        <f>"NATIONAL PROVIDER ID:  "&amp;NPI</f>
        <v xml:space="preserve">NATIONAL PROVIDER ID:  </v>
      </c>
    </row>
    <row r="4" spans="1:7" x14ac:dyDescent="0.2">
      <c r="F4" s="29" t="s">
        <v>22</v>
      </c>
      <c r="G4" s="34">
        <f>IF(Enddate2&lt;&gt;0,(Enddate2), 0)</f>
        <v>0</v>
      </c>
    </row>
    <row r="6" spans="1:7" ht="15.75" x14ac:dyDescent="0.25">
      <c r="A6" s="31" t="s">
        <v>490</v>
      </c>
      <c r="B6" s="31" t="s">
        <v>491</v>
      </c>
    </row>
    <row r="7" spans="1:7" ht="15.75" x14ac:dyDescent="0.25">
      <c r="B7" s="31" t="s">
        <v>492</v>
      </c>
    </row>
    <row r="9" spans="1:7" x14ac:dyDescent="0.2">
      <c r="B9" s="16" t="s">
        <v>493</v>
      </c>
      <c r="C9" s="203"/>
    </row>
    <row r="11" spans="1:7" x14ac:dyDescent="0.2">
      <c r="B11" s="16" t="s">
        <v>494</v>
      </c>
      <c r="C11" s="203"/>
    </row>
    <row r="13" spans="1:7" ht="15.75" x14ac:dyDescent="0.25">
      <c r="A13" s="31" t="s">
        <v>495</v>
      </c>
      <c r="B13" s="31" t="s">
        <v>496</v>
      </c>
    </row>
    <row r="14" spans="1:7" x14ac:dyDescent="0.2">
      <c r="B14" s="16" t="s">
        <v>497</v>
      </c>
    </row>
    <row r="15" spans="1:7" x14ac:dyDescent="0.2">
      <c r="B15" s="98"/>
      <c r="C15" s="53"/>
      <c r="D15" s="54"/>
      <c r="E15" s="98"/>
      <c r="F15" s="98" t="s">
        <v>501</v>
      </c>
      <c r="G15" s="98" t="s">
        <v>173</v>
      </c>
    </row>
    <row r="16" spans="1:7" x14ac:dyDescent="0.2">
      <c r="B16" s="99" t="s">
        <v>498</v>
      </c>
      <c r="C16" s="297" t="s">
        <v>499</v>
      </c>
      <c r="D16" s="298"/>
      <c r="E16" s="99" t="s">
        <v>500</v>
      </c>
      <c r="F16" s="99" t="s">
        <v>502</v>
      </c>
      <c r="G16" s="99" t="s">
        <v>503</v>
      </c>
    </row>
    <row r="17" spans="1:7" x14ac:dyDescent="0.2">
      <c r="B17" s="100">
        <v>-1</v>
      </c>
      <c r="C17" s="299">
        <v>-2</v>
      </c>
      <c r="D17" s="299"/>
      <c r="E17" s="100">
        <v>-3</v>
      </c>
      <c r="F17" s="100">
        <v>-4</v>
      </c>
      <c r="G17" s="100">
        <v>-5</v>
      </c>
    </row>
    <row r="18" spans="1:7" ht="29.25" customHeight="1" x14ac:dyDescent="0.2">
      <c r="A18" s="60" t="s">
        <v>35</v>
      </c>
      <c r="B18" s="205"/>
      <c r="C18" s="296"/>
      <c r="D18" s="296"/>
      <c r="E18" s="214">
        <v>0</v>
      </c>
      <c r="F18" s="214">
        <v>0</v>
      </c>
      <c r="G18" s="102">
        <f>F18-E18</f>
        <v>0</v>
      </c>
    </row>
    <row r="19" spans="1:7" ht="29.25" customHeight="1" x14ac:dyDescent="0.2">
      <c r="A19" s="60" t="s">
        <v>36</v>
      </c>
      <c r="B19" s="205"/>
      <c r="C19" s="296"/>
      <c r="D19" s="296"/>
      <c r="E19" s="214">
        <v>0</v>
      </c>
      <c r="F19" s="214">
        <v>0</v>
      </c>
      <c r="G19" s="102">
        <f t="shared" ref="G19:G23" si="0">F19-E19</f>
        <v>0</v>
      </c>
    </row>
    <row r="20" spans="1:7" ht="29.25" customHeight="1" x14ac:dyDescent="0.2">
      <c r="A20" s="60" t="s">
        <v>37</v>
      </c>
      <c r="B20" s="205"/>
      <c r="C20" s="296"/>
      <c r="D20" s="296"/>
      <c r="E20" s="214">
        <v>0</v>
      </c>
      <c r="F20" s="214">
        <v>0</v>
      </c>
      <c r="G20" s="102">
        <f t="shared" si="0"/>
        <v>0</v>
      </c>
    </row>
    <row r="21" spans="1:7" ht="29.25" customHeight="1" x14ac:dyDescent="0.2">
      <c r="A21" s="60" t="s">
        <v>38</v>
      </c>
      <c r="B21" s="205"/>
      <c r="C21" s="296"/>
      <c r="D21" s="296"/>
      <c r="E21" s="214">
        <v>0</v>
      </c>
      <c r="F21" s="214">
        <v>0</v>
      </c>
      <c r="G21" s="102">
        <f t="shared" si="0"/>
        <v>0</v>
      </c>
    </row>
    <row r="22" spans="1:7" ht="29.25" customHeight="1" x14ac:dyDescent="0.2">
      <c r="A22" s="60" t="s">
        <v>39</v>
      </c>
      <c r="B22" s="205"/>
      <c r="C22" s="296"/>
      <c r="D22" s="296"/>
      <c r="E22" s="214">
        <v>0</v>
      </c>
      <c r="F22" s="214">
        <v>0</v>
      </c>
      <c r="G22" s="102">
        <f t="shared" si="0"/>
        <v>0</v>
      </c>
    </row>
    <row r="23" spans="1:7" ht="29.25" customHeight="1" x14ac:dyDescent="0.2">
      <c r="A23" s="60" t="s">
        <v>40</v>
      </c>
      <c r="B23" s="205"/>
      <c r="C23" s="296"/>
      <c r="D23" s="296"/>
      <c r="E23" s="214">
        <v>0</v>
      </c>
      <c r="F23" s="214">
        <v>0</v>
      </c>
      <c r="G23" s="102">
        <f t="shared" si="0"/>
        <v>0</v>
      </c>
    </row>
    <row r="25" spans="1:7" ht="15.75" x14ac:dyDescent="0.25">
      <c r="A25" s="31" t="s">
        <v>504</v>
      </c>
      <c r="B25" s="31" t="s">
        <v>505</v>
      </c>
    </row>
    <row r="26" spans="1:7" x14ac:dyDescent="0.2">
      <c r="E26" s="300" t="s">
        <v>515</v>
      </c>
      <c r="F26" s="301"/>
      <c r="G26" s="302"/>
    </row>
    <row r="27" spans="1:7" x14ac:dyDescent="0.2">
      <c r="B27" s="98"/>
      <c r="C27" s="98"/>
      <c r="D27" s="98" t="s">
        <v>509</v>
      </c>
      <c r="E27" s="98"/>
      <c r="F27" s="98" t="s">
        <v>509</v>
      </c>
      <c r="G27" s="98"/>
    </row>
    <row r="28" spans="1:7" ht="15" x14ac:dyDescent="0.25">
      <c r="B28" s="103" t="s">
        <v>506</v>
      </c>
      <c r="C28" s="104"/>
      <c r="D28" s="104" t="s">
        <v>510</v>
      </c>
      <c r="E28" s="104"/>
      <c r="F28" s="104" t="s">
        <v>512</v>
      </c>
      <c r="G28" s="104" t="s">
        <v>513</v>
      </c>
    </row>
    <row r="29" spans="1:7" x14ac:dyDescent="0.2">
      <c r="B29" s="99" t="s">
        <v>507</v>
      </c>
      <c r="C29" s="99" t="s">
        <v>508</v>
      </c>
      <c r="D29" s="99" t="s">
        <v>511</v>
      </c>
      <c r="E29" s="99" t="s">
        <v>508</v>
      </c>
      <c r="F29" s="99" t="s">
        <v>510</v>
      </c>
      <c r="G29" s="99" t="s">
        <v>514</v>
      </c>
    </row>
    <row r="30" spans="1:7" x14ac:dyDescent="0.2">
      <c r="B30" s="100">
        <v>-1</v>
      </c>
      <c r="C30" s="100">
        <v>-2</v>
      </c>
      <c r="D30" s="100">
        <v>-3</v>
      </c>
      <c r="E30" s="100">
        <v>-4</v>
      </c>
      <c r="F30" s="100">
        <v>-5</v>
      </c>
      <c r="G30" s="100">
        <v>-6</v>
      </c>
    </row>
    <row r="31" spans="1:7" ht="29.25" customHeight="1" x14ac:dyDescent="0.2">
      <c r="A31" s="60" t="s">
        <v>35</v>
      </c>
      <c r="B31" s="205"/>
      <c r="C31" s="207"/>
      <c r="D31" s="215"/>
      <c r="E31" s="207"/>
      <c r="F31" s="215"/>
      <c r="G31" s="207"/>
    </row>
    <row r="32" spans="1:7" ht="29.25" customHeight="1" x14ac:dyDescent="0.2">
      <c r="A32" s="60" t="s">
        <v>36</v>
      </c>
      <c r="B32" s="205"/>
      <c r="C32" s="207"/>
      <c r="D32" s="215"/>
      <c r="E32" s="207"/>
      <c r="F32" s="215"/>
      <c r="G32" s="207"/>
    </row>
    <row r="33" spans="1:7" ht="29.25" customHeight="1" x14ac:dyDescent="0.2">
      <c r="A33" s="60" t="s">
        <v>37</v>
      </c>
      <c r="B33" s="205"/>
      <c r="C33" s="207"/>
      <c r="D33" s="215"/>
      <c r="E33" s="207"/>
      <c r="F33" s="215"/>
      <c r="G33" s="207"/>
    </row>
    <row r="34" spans="1:7" ht="29.25" customHeight="1" x14ac:dyDescent="0.2">
      <c r="A34" s="60" t="s">
        <v>38</v>
      </c>
      <c r="B34" s="205"/>
      <c r="C34" s="207"/>
      <c r="D34" s="215"/>
      <c r="E34" s="207"/>
      <c r="F34" s="215"/>
      <c r="G34" s="207"/>
    </row>
    <row r="35" spans="1:7" ht="29.25" customHeight="1" x14ac:dyDescent="0.2">
      <c r="A35" s="60" t="s">
        <v>39</v>
      </c>
      <c r="B35" s="205"/>
      <c r="C35" s="207"/>
      <c r="D35" s="215"/>
      <c r="E35" s="207"/>
      <c r="F35" s="215"/>
      <c r="G35" s="207"/>
    </row>
    <row r="37" spans="1:7" ht="15" x14ac:dyDescent="0.25">
      <c r="B37" s="16" t="s">
        <v>516</v>
      </c>
    </row>
    <row r="39" spans="1:7" x14ac:dyDescent="0.2">
      <c r="A39" s="88" t="s">
        <v>490</v>
      </c>
      <c r="B39" s="16" t="s">
        <v>521</v>
      </c>
    </row>
    <row r="40" spans="1:7" x14ac:dyDescent="0.2">
      <c r="A40" s="88" t="s">
        <v>495</v>
      </c>
      <c r="B40" s="16" t="s">
        <v>522</v>
      </c>
    </row>
    <row r="41" spans="1:7" x14ac:dyDescent="0.2">
      <c r="A41" s="88" t="s">
        <v>504</v>
      </c>
      <c r="B41" s="16" t="s">
        <v>523</v>
      </c>
    </row>
    <row r="42" spans="1:7" x14ac:dyDescent="0.2">
      <c r="A42" s="88" t="s">
        <v>517</v>
      </c>
      <c r="B42" s="16" t="s">
        <v>528</v>
      </c>
    </row>
    <row r="43" spans="1:7" x14ac:dyDescent="0.2">
      <c r="A43" s="88"/>
      <c r="B43" s="16" t="s">
        <v>524</v>
      </c>
    </row>
    <row r="44" spans="1:7" x14ac:dyDescent="0.2">
      <c r="A44" s="88" t="s">
        <v>518</v>
      </c>
      <c r="B44" s="16" t="s">
        <v>525</v>
      </c>
    </row>
    <row r="45" spans="1:7" x14ac:dyDescent="0.2">
      <c r="A45" s="88" t="s">
        <v>519</v>
      </c>
      <c r="B45" s="16" t="s">
        <v>527</v>
      </c>
    </row>
    <row r="46" spans="1:7" x14ac:dyDescent="0.2">
      <c r="A46" s="88"/>
      <c r="B46" s="16" t="s">
        <v>526</v>
      </c>
    </row>
    <row r="47" spans="1:7" x14ac:dyDescent="0.2">
      <c r="A47" s="88" t="s">
        <v>520</v>
      </c>
      <c r="B47" s="16" t="s">
        <v>529</v>
      </c>
      <c r="D47" s="295"/>
      <c r="E47" s="295"/>
      <c r="F47" s="295"/>
      <c r="G47" s="295"/>
    </row>
    <row r="48" spans="1:7" x14ac:dyDescent="0.2">
      <c r="B48" s="295"/>
      <c r="C48" s="295"/>
      <c r="D48" s="295"/>
      <c r="E48" s="295"/>
      <c r="F48" s="295"/>
      <c r="G48" s="295"/>
    </row>
    <row r="49" spans="2:7" ht="15" thickBot="1" x14ac:dyDescent="0.25">
      <c r="B49" s="303"/>
      <c r="C49" s="303"/>
      <c r="D49" s="303"/>
      <c r="E49" s="303"/>
      <c r="F49" s="303"/>
      <c r="G49" s="303"/>
    </row>
    <row r="52" spans="2:7" x14ac:dyDescent="0.2">
      <c r="B52" s="16" t="s">
        <v>530</v>
      </c>
      <c r="E52" s="295"/>
      <c r="F52" s="295"/>
      <c r="G52" s="295"/>
    </row>
    <row r="54" spans="2:7" x14ac:dyDescent="0.2">
      <c r="E54" s="295"/>
      <c r="F54" s="295"/>
      <c r="G54" s="295"/>
    </row>
    <row r="56" spans="2:7" x14ac:dyDescent="0.2">
      <c r="E56" s="295"/>
      <c r="F56" s="295"/>
      <c r="G56" s="295"/>
    </row>
    <row r="63" spans="2:7" x14ac:dyDescent="0.2">
      <c r="D63" s="29"/>
    </row>
  </sheetData>
  <sheetProtection password="8CA5" sheet="1" objects="1" scenarios="1"/>
  <mergeCells count="15">
    <mergeCell ref="E52:G52"/>
    <mergeCell ref="E54:G54"/>
    <mergeCell ref="E56:G56"/>
    <mergeCell ref="C22:D22"/>
    <mergeCell ref="C23:D23"/>
    <mergeCell ref="E26:G26"/>
    <mergeCell ref="D47:G47"/>
    <mergeCell ref="B48:G48"/>
    <mergeCell ref="B49:G49"/>
    <mergeCell ref="C21:D21"/>
    <mergeCell ref="C16:D16"/>
    <mergeCell ref="C17:D17"/>
    <mergeCell ref="C18:D18"/>
    <mergeCell ref="C19:D19"/>
    <mergeCell ref="C20:D20"/>
  </mergeCells>
  <pageMargins left="0.7" right="0.7" top="0.75" bottom="0.75" header="0.3" footer="0.3"/>
  <pageSetup scale="64" fitToHeight="0" orientation="portrait" r:id="rId1"/>
  <headerFooter>
    <oddHeader>&amp;R&amp;"-,Bold"WORKSHEET D-3
COST OF SERVICES FROM RELATED ORGANIZATIONS</oddHeader>
    <oddFooter xml:space="preserve">&amp;L&amp;"Arial,Regular"&amp;10&amp;F
&amp;A&amp;C&amp;"Arial,Regular"&amp;10Page 20
&amp;R&amp;"Arial,Regular"&amp;10Print Date: &amp;D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G54"/>
  <sheetViews>
    <sheetView topLeftCell="A22" zoomScale="75" zoomScaleNormal="75" workbookViewId="0">
      <selection activeCell="J36" sqref="J36"/>
    </sheetView>
  </sheetViews>
  <sheetFormatPr defaultColWidth="9.140625" defaultRowHeight="14.25" x14ac:dyDescent="0.2"/>
  <cols>
    <col min="1" max="1" width="5.85546875" style="16" customWidth="1"/>
    <col min="2" max="2" width="50.28515625" style="16" customWidth="1"/>
    <col min="3" max="3" width="2.7109375" style="16" customWidth="1"/>
    <col min="4" max="4" width="19.42578125" style="16" customWidth="1"/>
    <col min="5" max="5" width="15.28515625" style="16" customWidth="1"/>
    <col min="6" max="6" width="16.140625" style="16" customWidth="1"/>
    <col min="7" max="7" width="20.140625" style="16" customWidth="1"/>
    <col min="8" max="16384" width="9.140625" style="16"/>
  </cols>
  <sheetData>
    <row r="2" spans="1:7" ht="15" x14ac:dyDescent="0.25">
      <c r="A2" s="25" t="str">
        <f>"PROVIDER NAME:  "&amp;ProviderName</f>
        <v xml:space="preserve">PROVIDER NAME:  </v>
      </c>
      <c r="F2" s="29" t="s">
        <v>21</v>
      </c>
      <c r="G2" s="34">
        <f>IF(Begindate2 &lt;&gt; 0,(Begindate2), 0)</f>
        <v>0</v>
      </c>
    </row>
    <row r="3" spans="1:7" ht="15" x14ac:dyDescent="0.25">
      <c r="A3" s="25" t="str">
        <f>"NATIONAL PROVIDER ID:  "&amp;NPI</f>
        <v xml:space="preserve">NATIONAL PROVIDER ID:  </v>
      </c>
    </row>
    <row r="4" spans="1:7" x14ac:dyDescent="0.2">
      <c r="F4" s="29" t="s">
        <v>22</v>
      </c>
      <c r="G4" s="34">
        <f>IF(Enddate2&lt;&gt;0,(Enddate2), 0)</f>
        <v>0</v>
      </c>
    </row>
    <row r="10" spans="1:7" ht="15" x14ac:dyDescent="0.25">
      <c r="A10" s="25" t="s">
        <v>531</v>
      </c>
    </row>
    <row r="11" spans="1:7" x14ac:dyDescent="0.2">
      <c r="D11" s="83">
        <v>-1</v>
      </c>
      <c r="E11" s="83">
        <v>-2</v>
      </c>
      <c r="F11" s="83">
        <v>-3</v>
      </c>
      <c r="G11" s="83">
        <v>-4</v>
      </c>
    </row>
    <row r="12" spans="1:7" x14ac:dyDescent="0.2">
      <c r="B12" s="88"/>
      <c r="C12" s="88"/>
      <c r="D12" s="88" t="s">
        <v>174</v>
      </c>
      <c r="E12" s="88"/>
      <c r="F12" s="88"/>
      <c r="G12" s="88" t="s">
        <v>537</v>
      </c>
    </row>
    <row r="13" spans="1:7" x14ac:dyDescent="0.2">
      <c r="B13" s="88"/>
      <c r="C13" s="88"/>
      <c r="D13" s="88" t="s">
        <v>169</v>
      </c>
      <c r="E13" s="88" t="s">
        <v>534</v>
      </c>
      <c r="F13" s="88"/>
      <c r="G13" s="88" t="s">
        <v>538</v>
      </c>
    </row>
    <row r="14" spans="1:7" ht="15" thickBot="1" x14ac:dyDescent="0.25">
      <c r="B14" s="105" t="s">
        <v>532</v>
      </c>
      <c r="C14" s="88"/>
      <c r="D14" s="105" t="s">
        <v>533</v>
      </c>
      <c r="E14" s="105" t="s">
        <v>535</v>
      </c>
      <c r="F14" s="105" t="s">
        <v>536</v>
      </c>
      <c r="G14" s="105" t="s">
        <v>539</v>
      </c>
    </row>
    <row r="16" spans="1:7" x14ac:dyDescent="0.2">
      <c r="A16" s="60" t="s">
        <v>35</v>
      </c>
      <c r="B16" s="16" t="s">
        <v>552</v>
      </c>
      <c r="D16" s="84">
        <f>'C-3'!G37</f>
        <v>0</v>
      </c>
      <c r="E16" s="74">
        <f>IF(D$32=0,0,ROUND(+D16/D$32,4))</f>
        <v>0</v>
      </c>
      <c r="F16" s="29" t="s">
        <v>591</v>
      </c>
      <c r="G16" s="84">
        <f>G32-SUM(G18:G30)</f>
        <v>0</v>
      </c>
    </row>
    <row r="17" spans="1:7" x14ac:dyDescent="0.2">
      <c r="A17" s="88"/>
    </row>
    <row r="18" spans="1:7" x14ac:dyDescent="0.2">
      <c r="A18" s="60" t="s">
        <v>36</v>
      </c>
      <c r="B18" s="16" t="s">
        <v>553</v>
      </c>
      <c r="D18" s="71">
        <f>'C-3'!G131</f>
        <v>0</v>
      </c>
      <c r="E18" s="74">
        <f>IF(D$32=0,0,ROUND(+D18/D$32,4))</f>
        <v>0</v>
      </c>
      <c r="F18" s="29" t="s">
        <v>559</v>
      </c>
      <c r="G18" s="71">
        <f>E18*G32</f>
        <v>0</v>
      </c>
    </row>
    <row r="19" spans="1:7" x14ac:dyDescent="0.2">
      <c r="A19" s="88"/>
    </row>
    <row r="20" spans="1:7" x14ac:dyDescent="0.2">
      <c r="A20" s="60" t="s">
        <v>37</v>
      </c>
      <c r="B20" s="16" t="s">
        <v>554</v>
      </c>
      <c r="D20" s="71">
        <f>SUM('C-3'!G145:G149)</f>
        <v>0</v>
      </c>
      <c r="E20" s="74">
        <f>IF(D$32=0,0,ROUND(+D20/D$32,4))</f>
        <v>0</v>
      </c>
      <c r="F20" s="29" t="s">
        <v>560</v>
      </c>
      <c r="G20" s="71">
        <f>E20*G32</f>
        <v>0</v>
      </c>
    </row>
    <row r="21" spans="1:7" x14ac:dyDescent="0.2">
      <c r="A21" s="88"/>
    </row>
    <row r="22" spans="1:7" x14ac:dyDescent="0.2">
      <c r="A22" s="60" t="s">
        <v>38</v>
      </c>
      <c r="B22" s="16" t="s">
        <v>555</v>
      </c>
      <c r="D22" s="71">
        <f>SUM('C-3'!G166:G168)</f>
        <v>0</v>
      </c>
      <c r="E22" s="74">
        <f>IF(D$32=0,0,ROUND(+D22/D$32,4))</f>
        <v>0</v>
      </c>
      <c r="F22" s="29" t="s">
        <v>557</v>
      </c>
      <c r="G22" s="71">
        <f>E22*G32</f>
        <v>0</v>
      </c>
    </row>
    <row r="23" spans="1:7" x14ac:dyDescent="0.2">
      <c r="A23" s="88"/>
    </row>
    <row r="24" spans="1:7" x14ac:dyDescent="0.2">
      <c r="A24" s="60" t="s">
        <v>39</v>
      </c>
      <c r="B24" s="16" t="s">
        <v>556</v>
      </c>
      <c r="D24" s="71">
        <f>SUM('C-3'!G181:G185)</f>
        <v>0</v>
      </c>
      <c r="E24" s="74">
        <f>IF(D$32=0,0,ROUND(+D24/D$32,4))</f>
        <v>0</v>
      </c>
      <c r="F24" s="29" t="s">
        <v>558</v>
      </c>
      <c r="G24" s="71">
        <f>E24*G32</f>
        <v>0</v>
      </c>
    </row>
    <row r="25" spans="1:7" x14ac:dyDescent="0.2">
      <c r="A25" s="88"/>
    </row>
    <row r="26" spans="1:7" x14ac:dyDescent="0.2">
      <c r="A26" s="60" t="s">
        <v>40</v>
      </c>
      <c r="B26" s="16" t="s">
        <v>749</v>
      </c>
      <c r="D26" s="71">
        <f>SUM('C-3'!G202:G206)</f>
        <v>0</v>
      </c>
      <c r="E26" s="74">
        <f>IF(D$32=0,0,ROUND(+D26/D$32,4))</f>
        <v>0</v>
      </c>
      <c r="F26" s="29" t="s">
        <v>759</v>
      </c>
      <c r="G26" s="71">
        <f>E26*G32</f>
        <v>0</v>
      </c>
    </row>
    <row r="27" spans="1:7" x14ac:dyDescent="0.2">
      <c r="A27" s="182"/>
    </row>
    <row r="28" spans="1:7" x14ac:dyDescent="0.2">
      <c r="A28" s="60" t="s">
        <v>41</v>
      </c>
      <c r="B28" s="16" t="s">
        <v>750</v>
      </c>
      <c r="D28" s="71">
        <f>'C-3'!G244</f>
        <v>0</v>
      </c>
      <c r="E28" s="74">
        <f>IF(D$32=0,0,ROUND(+D28/D$32,4))</f>
        <v>0</v>
      </c>
      <c r="F28" s="29" t="s">
        <v>760</v>
      </c>
      <c r="G28" s="71">
        <f>E28*G32</f>
        <v>0</v>
      </c>
    </row>
    <row r="29" spans="1:7" x14ac:dyDescent="0.2">
      <c r="A29" s="182"/>
    </row>
    <row r="30" spans="1:7" x14ac:dyDescent="0.2">
      <c r="A30" s="60" t="s">
        <v>157</v>
      </c>
      <c r="B30" s="16" t="s">
        <v>773</v>
      </c>
      <c r="D30" s="71">
        <f>'C-3'!G275</f>
        <v>0</v>
      </c>
      <c r="E30" s="74">
        <f>IF(D$32=0,0,ROUND(+D30/D$32,4))</f>
        <v>0</v>
      </c>
      <c r="F30" s="29" t="s">
        <v>761</v>
      </c>
      <c r="G30" s="71">
        <f>E30*G32</f>
        <v>0</v>
      </c>
    </row>
    <row r="31" spans="1:7" x14ac:dyDescent="0.2">
      <c r="A31" s="88"/>
    </row>
    <row r="32" spans="1:7" ht="15" thickBot="1" x14ac:dyDescent="0.25">
      <c r="A32" s="60" t="s">
        <v>158</v>
      </c>
      <c r="B32" s="16" t="s">
        <v>551</v>
      </c>
      <c r="D32" s="86">
        <f>SUM(D16:D31)</f>
        <v>0</v>
      </c>
      <c r="E32" s="75">
        <f>SUM(E16:E31)</f>
        <v>0</v>
      </c>
      <c r="F32" s="29" t="s">
        <v>561</v>
      </c>
      <c r="G32" s="86">
        <f>G53</f>
        <v>0</v>
      </c>
    </row>
    <row r="33" spans="1:7" ht="15" thickTop="1" x14ac:dyDescent="0.2"/>
    <row r="35" spans="1:7" ht="15" x14ac:dyDescent="0.25">
      <c r="A35" s="25" t="s">
        <v>562</v>
      </c>
    </row>
    <row r="36" spans="1:7" x14ac:dyDescent="0.2">
      <c r="D36" s="83">
        <v>-1</v>
      </c>
      <c r="E36" s="83">
        <v>-2</v>
      </c>
      <c r="F36" s="83">
        <v>-3</v>
      </c>
      <c r="G36" s="83">
        <v>-4</v>
      </c>
    </row>
    <row r="37" spans="1:7" ht="15" x14ac:dyDescent="0.25">
      <c r="A37" s="25" t="s">
        <v>563</v>
      </c>
      <c r="D37" s="63" t="s">
        <v>185</v>
      </c>
      <c r="E37" s="63" t="s">
        <v>187</v>
      </c>
      <c r="F37" s="76" t="s">
        <v>633</v>
      </c>
      <c r="G37" s="63" t="s">
        <v>174</v>
      </c>
    </row>
    <row r="38" spans="1:7" x14ac:dyDescent="0.2">
      <c r="B38" s="16" t="s">
        <v>564</v>
      </c>
      <c r="D38" s="28" t="s">
        <v>186</v>
      </c>
      <c r="E38" s="28" t="s">
        <v>173</v>
      </c>
      <c r="F38" s="77" t="s">
        <v>173</v>
      </c>
      <c r="G38" s="28" t="s">
        <v>188</v>
      </c>
    </row>
    <row r="40" spans="1:7" x14ac:dyDescent="0.2">
      <c r="A40" s="60" t="s">
        <v>159</v>
      </c>
      <c r="B40" s="111" t="str">
        <f>'C-3'!B103</f>
        <v>Payroll Taxes</v>
      </c>
      <c r="D40" s="84">
        <f>'C-3'!D103</f>
        <v>0</v>
      </c>
      <c r="E40" s="84">
        <f>'C-3'!E103</f>
        <v>0</v>
      </c>
      <c r="F40" s="85">
        <f>'C-3'!F103</f>
        <v>0</v>
      </c>
      <c r="G40" s="84">
        <f>D40+E40+F40</f>
        <v>0</v>
      </c>
    </row>
    <row r="41" spans="1:7" x14ac:dyDescent="0.2">
      <c r="A41" s="182"/>
    </row>
    <row r="42" spans="1:7" x14ac:dyDescent="0.2">
      <c r="A42" s="60" t="s">
        <v>160</v>
      </c>
      <c r="B42" s="111" t="str">
        <f>'C-3'!B105</f>
        <v>Worker's Compensation</v>
      </c>
      <c r="D42" s="71">
        <f>'C-3'!D105</f>
        <v>0</v>
      </c>
      <c r="E42" s="71">
        <f>'C-3'!E105</f>
        <v>0</v>
      </c>
      <c r="F42" s="70">
        <f>'C-3'!F105</f>
        <v>0</v>
      </c>
      <c r="G42" s="71">
        <f>D42+E42+F42</f>
        <v>0</v>
      </c>
    </row>
    <row r="43" spans="1:7" x14ac:dyDescent="0.2">
      <c r="A43" s="182"/>
    </row>
    <row r="44" spans="1:7" x14ac:dyDescent="0.2">
      <c r="A44" s="60" t="s">
        <v>184</v>
      </c>
      <c r="B44" s="111" t="str">
        <f>'C-3'!B107</f>
        <v>Vacation, Holiday &amp; Sick Pay</v>
      </c>
      <c r="D44" s="71">
        <f>'C-3'!D107</f>
        <v>0</v>
      </c>
      <c r="E44" s="71">
        <f>'C-3'!E107</f>
        <v>0</v>
      </c>
      <c r="F44" s="70">
        <f>'C-3'!F107</f>
        <v>0</v>
      </c>
      <c r="G44" s="71">
        <f>D44+E44+F44</f>
        <v>0</v>
      </c>
    </row>
    <row r="45" spans="1:7" x14ac:dyDescent="0.2">
      <c r="A45" s="182"/>
    </row>
    <row r="46" spans="1:7" x14ac:dyDescent="0.2">
      <c r="A46" s="60" t="s">
        <v>191</v>
      </c>
      <c r="B46" s="111" t="str">
        <f>'C-3'!B109</f>
        <v>Group Insurance</v>
      </c>
      <c r="D46" s="71">
        <f>'C-3'!D109</f>
        <v>0</v>
      </c>
      <c r="E46" s="71">
        <f>'C-3'!E109</f>
        <v>0</v>
      </c>
      <c r="F46" s="70">
        <f>'C-3'!F109</f>
        <v>0</v>
      </c>
      <c r="G46" s="71">
        <f>D46+E46+F46</f>
        <v>0</v>
      </c>
    </row>
    <row r="47" spans="1:7" x14ac:dyDescent="0.2">
      <c r="A47" s="182"/>
    </row>
    <row r="48" spans="1:7" x14ac:dyDescent="0.2">
      <c r="A48" s="60" t="s">
        <v>192</v>
      </c>
      <c r="B48" s="112" t="str">
        <f>'C-3'!B111</f>
        <v>Other (Identify)</v>
      </c>
      <c r="D48" s="71">
        <f>'C-3'!D111</f>
        <v>0</v>
      </c>
      <c r="E48" s="71">
        <f>'C-3'!E111</f>
        <v>0</v>
      </c>
      <c r="F48" s="70">
        <f>'C-3'!F111</f>
        <v>0</v>
      </c>
      <c r="G48" s="71">
        <f>D48+E48+F48</f>
        <v>0</v>
      </c>
    </row>
    <row r="49" spans="1:7" x14ac:dyDescent="0.2">
      <c r="A49" s="88"/>
    </row>
    <row r="50" spans="1:7" x14ac:dyDescent="0.2">
      <c r="A50" s="60" t="s">
        <v>193</v>
      </c>
      <c r="B50" s="112" t="str">
        <f>'C-3'!B113</f>
        <v>Other (Identify)</v>
      </c>
      <c r="D50" s="71">
        <f>'C-3'!D113</f>
        <v>0</v>
      </c>
      <c r="E50" s="71">
        <f>'C-3'!E113</f>
        <v>0</v>
      </c>
      <c r="F50" s="70">
        <f>'C-3'!F113</f>
        <v>0</v>
      </c>
      <c r="G50" s="71">
        <f>D50+E50+F50</f>
        <v>0</v>
      </c>
    </row>
    <row r="51" spans="1:7" x14ac:dyDescent="0.2">
      <c r="A51" s="88"/>
    </row>
    <row r="52" spans="1:7" x14ac:dyDescent="0.2">
      <c r="A52" s="88"/>
    </row>
    <row r="53" spans="1:7" ht="15.75" thickBot="1" x14ac:dyDescent="0.3">
      <c r="A53" s="60" t="s">
        <v>194</v>
      </c>
      <c r="B53" s="25" t="s">
        <v>360</v>
      </c>
      <c r="D53" s="86">
        <f>SUM(D40:D50)</f>
        <v>0</v>
      </c>
      <c r="E53" s="86">
        <f t="shared" ref="E53:G53" si="0">SUM(E40:E50)</f>
        <v>0</v>
      </c>
      <c r="F53" s="87">
        <f t="shared" si="0"/>
        <v>0</v>
      </c>
      <c r="G53" s="86">
        <f t="shared" si="0"/>
        <v>0</v>
      </c>
    </row>
    <row r="54" spans="1:7" ht="15.75" thickTop="1" x14ac:dyDescent="0.25">
      <c r="B54" s="25" t="s">
        <v>567</v>
      </c>
    </row>
  </sheetData>
  <sheetProtection password="8CA5" sheet="1" objects="1" scenarios="1"/>
  <pageMargins left="0.7" right="0.7" top="0.75" bottom="0.75" header="0.3" footer="0.3"/>
  <pageSetup scale="69" fitToHeight="0" orientation="portrait" r:id="rId1"/>
  <headerFooter>
    <oddHeader>&amp;R&amp;"-,Bold"WORKSHEET E-1
ALLOCATION OF EMPLOYEE BENEFIT COSTS</oddHeader>
    <oddFooter xml:space="preserve">&amp;L&amp;"Arial,Regular"&amp;10&amp;F
&amp;A&amp;C&amp;"Arial,Regular"&amp;10Page 21
&amp;R&amp;"Arial,Regular"&amp;10Print Date:  &amp;D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G45"/>
  <sheetViews>
    <sheetView topLeftCell="A4" zoomScale="75" zoomScaleNormal="75" workbookViewId="0">
      <selection activeCell="I21" sqref="I21"/>
    </sheetView>
  </sheetViews>
  <sheetFormatPr defaultColWidth="9.140625" defaultRowHeight="14.25" x14ac:dyDescent="0.2"/>
  <cols>
    <col min="1" max="1" width="5.85546875" style="16" customWidth="1"/>
    <col min="2" max="2" width="47.28515625" style="16" customWidth="1"/>
    <col min="3" max="3" width="2.7109375" style="16" customWidth="1"/>
    <col min="4" max="4" width="19.42578125" style="16" customWidth="1"/>
    <col min="5" max="5" width="14.42578125" style="16" customWidth="1"/>
    <col min="6" max="6" width="15.28515625" style="16" customWidth="1"/>
    <col min="7" max="7" width="19.85546875" style="16" customWidth="1"/>
    <col min="8" max="16384" width="9.140625" style="16"/>
  </cols>
  <sheetData>
    <row r="2" spans="1:7" ht="15" x14ac:dyDescent="0.25">
      <c r="A2" s="25" t="str">
        <f>"PROVIDER NAME:  "&amp;ProviderName</f>
        <v xml:space="preserve">PROVIDER NAME:  </v>
      </c>
      <c r="F2" s="29" t="s">
        <v>21</v>
      </c>
      <c r="G2" s="34">
        <f>IF(Begindate2 &lt;&gt; 0,(Begindate2), 0)</f>
        <v>0</v>
      </c>
    </row>
    <row r="3" spans="1:7" ht="15" x14ac:dyDescent="0.25">
      <c r="A3" s="25" t="str">
        <f>"NATIONAL PROVIDER ID:  "&amp;NPI</f>
        <v xml:space="preserve">NATIONAL PROVIDER ID:  </v>
      </c>
    </row>
    <row r="4" spans="1:7" x14ac:dyDescent="0.2">
      <c r="F4" s="29" t="s">
        <v>22</v>
      </c>
      <c r="G4" s="34">
        <f>IF(Enddate2&lt;&gt;0,(Enddate2), 0)</f>
        <v>0</v>
      </c>
    </row>
    <row r="10" spans="1:7" ht="15" x14ac:dyDescent="0.25">
      <c r="A10" s="25" t="s">
        <v>531</v>
      </c>
    </row>
    <row r="11" spans="1:7" x14ac:dyDescent="0.2">
      <c r="D11" s="83">
        <v>-1</v>
      </c>
      <c r="E11" s="83">
        <v>-2</v>
      </c>
      <c r="F11" s="83">
        <v>-3</v>
      </c>
      <c r="G11" s="83">
        <v>-4</v>
      </c>
    </row>
    <row r="12" spans="1:7" x14ac:dyDescent="0.2">
      <c r="B12" s="88"/>
      <c r="C12" s="88"/>
      <c r="D12" s="88"/>
      <c r="E12" s="88"/>
      <c r="F12" s="88"/>
      <c r="G12" s="88" t="s">
        <v>537</v>
      </c>
    </row>
    <row r="13" spans="1:7" x14ac:dyDescent="0.2">
      <c r="B13" s="88"/>
      <c r="C13" s="88"/>
      <c r="D13" s="88" t="s">
        <v>169</v>
      </c>
      <c r="E13" s="88" t="s">
        <v>534</v>
      </c>
      <c r="F13" s="88"/>
      <c r="G13" s="88" t="s">
        <v>570</v>
      </c>
    </row>
    <row r="14" spans="1:7" ht="15" thickBot="1" x14ac:dyDescent="0.25">
      <c r="B14" s="105" t="s">
        <v>532</v>
      </c>
      <c r="C14" s="88"/>
      <c r="D14" s="105" t="s">
        <v>568</v>
      </c>
      <c r="E14" s="105" t="s">
        <v>569</v>
      </c>
      <c r="F14" s="105" t="s">
        <v>536</v>
      </c>
      <c r="G14" s="105" t="s">
        <v>571</v>
      </c>
    </row>
    <row r="16" spans="1:7" x14ac:dyDescent="0.2">
      <c r="A16" s="60" t="s">
        <v>35</v>
      </c>
      <c r="B16" s="16" t="s">
        <v>572</v>
      </c>
      <c r="D16" s="71">
        <f>B!E42</f>
        <v>0</v>
      </c>
      <c r="E16" s="74">
        <f>IF(D$28=0,0,ROUND(+D16/D$28,4))</f>
        <v>0</v>
      </c>
      <c r="F16" s="29" t="s">
        <v>576</v>
      </c>
      <c r="G16" s="84">
        <f>G28-SUM(G18:G26)</f>
        <v>0</v>
      </c>
    </row>
    <row r="17" spans="1:7" x14ac:dyDescent="0.2">
      <c r="A17" s="88"/>
    </row>
    <row r="18" spans="1:7" x14ac:dyDescent="0.2">
      <c r="A18" s="60" t="s">
        <v>36</v>
      </c>
      <c r="B18" s="16" t="s">
        <v>573</v>
      </c>
      <c r="D18" s="71">
        <f>B!E44</f>
        <v>0</v>
      </c>
      <c r="E18" s="74">
        <f>IF(D$28=0,0,ROUND(+D18/D$28,4))</f>
        <v>0</v>
      </c>
      <c r="F18" s="29" t="s">
        <v>577</v>
      </c>
      <c r="G18" s="71">
        <f>E18*G$28</f>
        <v>0</v>
      </c>
    </row>
    <row r="19" spans="1:7" x14ac:dyDescent="0.2">
      <c r="A19" s="88"/>
      <c r="F19" s="29"/>
    </row>
    <row r="20" spans="1:7" x14ac:dyDescent="0.2">
      <c r="A20" s="60" t="s">
        <v>37</v>
      </c>
      <c r="B20" s="16" t="s">
        <v>574</v>
      </c>
      <c r="D20" s="71">
        <f>B!E46</f>
        <v>0</v>
      </c>
      <c r="E20" s="74">
        <f>IF(D$28=0,0,ROUND(+D20/D$28,4))</f>
        <v>0</v>
      </c>
      <c r="F20" s="29" t="s">
        <v>578</v>
      </c>
      <c r="G20" s="71">
        <f>E20*G$28</f>
        <v>0</v>
      </c>
    </row>
    <row r="21" spans="1:7" x14ac:dyDescent="0.2">
      <c r="A21" s="88"/>
    </row>
    <row r="22" spans="1:7" x14ac:dyDescent="0.2">
      <c r="A22" s="60" t="s">
        <v>38</v>
      </c>
      <c r="B22" s="16" t="s">
        <v>575</v>
      </c>
      <c r="D22" s="71">
        <f>B!E48</f>
        <v>0</v>
      </c>
      <c r="E22" s="74">
        <f>IF(D$28=0,0,ROUND(+D22/D$28,4))</f>
        <v>0</v>
      </c>
      <c r="F22" s="29" t="s">
        <v>764</v>
      </c>
      <c r="G22" s="71">
        <f>E22*G$28</f>
        <v>0</v>
      </c>
    </row>
    <row r="23" spans="1:7" x14ac:dyDescent="0.2">
      <c r="A23" s="88"/>
    </row>
    <row r="24" spans="1:7" x14ac:dyDescent="0.2">
      <c r="A24" s="60" t="s">
        <v>39</v>
      </c>
      <c r="B24" s="16" t="s">
        <v>762</v>
      </c>
      <c r="D24" s="71">
        <f>B!E50</f>
        <v>0</v>
      </c>
      <c r="E24" s="74">
        <f>IF(D$28=0,0,ROUND(+D24/D$28,4))</f>
        <v>0</v>
      </c>
      <c r="F24" s="29" t="s">
        <v>765</v>
      </c>
      <c r="G24" s="71">
        <f>E24*G$28</f>
        <v>0</v>
      </c>
    </row>
    <row r="25" spans="1:7" x14ac:dyDescent="0.2">
      <c r="A25" s="182"/>
    </row>
    <row r="26" spans="1:7" x14ac:dyDescent="0.2">
      <c r="A26" s="60" t="s">
        <v>40</v>
      </c>
      <c r="B26" s="16" t="s">
        <v>763</v>
      </c>
      <c r="D26" s="71">
        <f>B!E52</f>
        <v>0</v>
      </c>
      <c r="E26" s="74">
        <f>IF(D$28=0,0,ROUND(+D26/D$28,4))</f>
        <v>0</v>
      </c>
      <c r="F26" s="29" t="s">
        <v>774</v>
      </c>
      <c r="G26" s="71">
        <f>E26*G$28</f>
        <v>0</v>
      </c>
    </row>
    <row r="27" spans="1:7" x14ac:dyDescent="0.2">
      <c r="A27" s="88"/>
    </row>
    <row r="28" spans="1:7" ht="15" thickBot="1" x14ac:dyDescent="0.25">
      <c r="A28" s="60" t="s">
        <v>41</v>
      </c>
      <c r="B28" s="16" t="s">
        <v>551</v>
      </c>
      <c r="D28" s="72">
        <f>SUM(D16:D27)</f>
        <v>0</v>
      </c>
      <c r="E28" s="75">
        <f>SUM(E16:E27)</f>
        <v>0</v>
      </c>
      <c r="G28" s="86">
        <f>G44</f>
        <v>0</v>
      </c>
    </row>
    <row r="29" spans="1:7" ht="15" thickTop="1" x14ac:dyDescent="0.2"/>
    <row r="32" spans="1:7" ht="15" x14ac:dyDescent="0.25">
      <c r="A32" s="25" t="s">
        <v>562</v>
      </c>
    </row>
    <row r="33" spans="1:7" x14ac:dyDescent="0.2">
      <c r="D33" s="83">
        <v>-1</v>
      </c>
      <c r="E33" s="83">
        <v>-2</v>
      </c>
      <c r="F33" s="83">
        <v>-3</v>
      </c>
      <c r="G33" s="83">
        <v>-4</v>
      </c>
    </row>
    <row r="34" spans="1:7" ht="15" x14ac:dyDescent="0.25">
      <c r="A34" s="25" t="s">
        <v>579</v>
      </c>
      <c r="D34" s="63" t="s">
        <v>185</v>
      </c>
      <c r="E34" s="63" t="s">
        <v>187</v>
      </c>
      <c r="F34" s="76" t="s">
        <v>633</v>
      </c>
      <c r="G34" s="63" t="s">
        <v>174</v>
      </c>
    </row>
    <row r="35" spans="1:7" x14ac:dyDescent="0.2">
      <c r="A35" s="60"/>
      <c r="B35" s="16" t="s">
        <v>564</v>
      </c>
      <c r="D35" s="28" t="s">
        <v>186</v>
      </c>
      <c r="E35" s="28" t="s">
        <v>173</v>
      </c>
      <c r="F35" s="77" t="s">
        <v>173</v>
      </c>
      <c r="G35" s="28" t="s">
        <v>188</v>
      </c>
    </row>
    <row r="36" spans="1:7" x14ac:dyDescent="0.2">
      <c r="A36" s="88"/>
    </row>
    <row r="37" spans="1:7" x14ac:dyDescent="0.2">
      <c r="A37" s="60" t="s">
        <v>157</v>
      </c>
      <c r="B37" s="16" t="s">
        <v>581</v>
      </c>
      <c r="D37" s="84">
        <f>'C-3'!D37</f>
        <v>0</v>
      </c>
      <c r="E37" s="84">
        <f>'C-3'!E37</f>
        <v>0</v>
      </c>
      <c r="F37" s="85">
        <f>'C-3'!F37</f>
        <v>0</v>
      </c>
      <c r="G37" s="84">
        <f>D37+E37+F37</f>
        <v>0</v>
      </c>
    </row>
    <row r="38" spans="1:7" x14ac:dyDescent="0.2">
      <c r="A38" s="182"/>
    </row>
    <row r="39" spans="1:7" x14ac:dyDescent="0.2">
      <c r="A39" s="60" t="s">
        <v>158</v>
      </c>
      <c r="B39" s="16" t="s">
        <v>582</v>
      </c>
      <c r="D39" s="71">
        <f>'C-3'!D72</f>
        <v>0</v>
      </c>
      <c r="E39" s="71">
        <f>'C-3'!E72</f>
        <v>0</v>
      </c>
      <c r="F39" s="70">
        <f>'C-3'!F72</f>
        <v>0</v>
      </c>
      <c r="G39" s="71">
        <f>F39+E39+D39</f>
        <v>0</v>
      </c>
    </row>
    <row r="40" spans="1:7" x14ac:dyDescent="0.2">
      <c r="A40" s="88"/>
    </row>
    <row r="41" spans="1:7" x14ac:dyDescent="0.2">
      <c r="A41" s="60" t="s">
        <v>159</v>
      </c>
      <c r="B41" s="16" t="s">
        <v>583</v>
      </c>
      <c r="D41" s="71">
        <f>'C-3'!D94</f>
        <v>0</v>
      </c>
      <c r="E41" s="71">
        <f>'C-3'!E94</f>
        <v>0</v>
      </c>
      <c r="F41" s="70">
        <f>'C-3'!F94</f>
        <v>0</v>
      </c>
      <c r="G41" s="71">
        <f>F41+E41+D41</f>
        <v>0</v>
      </c>
    </row>
    <row r="42" spans="1:7" x14ac:dyDescent="0.2">
      <c r="A42" s="88"/>
    </row>
    <row r="43" spans="1:7" x14ac:dyDescent="0.2">
      <c r="A43" s="88"/>
    </row>
    <row r="44" spans="1:7" ht="15" thickBot="1" x14ac:dyDescent="0.25">
      <c r="A44" s="60" t="s">
        <v>160</v>
      </c>
      <c r="B44" s="16" t="s">
        <v>580</v>
      </c>
      <c r="D44" s="86">
        <f>SUM(D37:D41)</f>
        <v>0</v>
      </c>
      <c r="E44" s="86">
        <f t="shared" ref="E44:G44" si="0">SUM(E37:E41)</f>
        <v>0</v>
      </c>
      <c r="F44" s="87">
        <f t="shared" si="0"/>
        <v>0</v>
      </c>
      <c r="G44" s="86">
        <f t="shared" si="0"/>
        <v>0</v>
      </c>
    </row>
    <row r="45" spans="1:7" ht="15" thickTop="1" x14ac:dyDescent="0.2">
      <c r="A45" s="88"/>
      <c r="B45" s="16" t="s">
        <v>567</v>
      </c>
    </row>
  </sheetData>
  <sheetProtection password="8CA5" sheet="1" objects="1" scenarios="1"/>
  <pageMargins left="0.7" right="0.7" top="0.75" bottom="0.75" header="0.3" footer="0.3"/>
  <pageSetup scale="73" fitToHeight="0" orientation="portrait" horizontalDpi="1200" verticalDpi="1200" r:id="rId1"/>
  <headerFooter>
    <oddHeader>&amp;R&amp;"-,Bold"WORKSHEET E-2
ALLOCATION OF OPERATING COSTS</oddHeader>
    <oddFooter xml:space="preserve">&amp;L&amp;"Arial,Regular"&amp;10&amp;F
&amp;A&amp;C&amp;"Arial,Regular"&amp;10Page 22
&amp;R&amp;"Arial,Regular"&amp;10Print Date:  &amp;D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G53"/>
  <sheetViews>
    <sheetView zoomScale="75" zoomScaleNormal="75" workbookViewId="0">
      <selection activeCell="H41" sqref="H41"/>
    </sheetView>
  </sheetViews>
  <sheetFormatPr defaultColWidth="9.140625" defaultRowHeight="14.25" x14ac:dyDescent="0.2"/>
  <cols>
    <col min="1" max="1" width="5.85546875" style="16" customWidth="1"/>
    <col min="2" max="2" width="44.42578125" style="16" customWidth="1"/>
    <col min="3" max="3" width="2.7109375" style="16" customWidth="1"/>
    <col min="4" max="4" width="19.42578125" style="16" customWidth="1"/>
    <col min="5" max="5" width="15.28515625" style="16" customWidth="1"/>
    <col min="6" max="6" width="16.140625" style="16" customWidth="1"/>
    <col min="7" max="7" width="19.85546875" style="16" customWidth="1"/>
    <col min="8" max="16384" width="9.140625" style="16"/>
  </cols>
  <sheetData>
    <row r="2" spans="1:7" ht="15" x14ac:dyDescent="0.25">
      <c r="A2" s="25" t="str">
        <f>"PROVIDER NAME:  "&amp;ProviderName</f>
        <v xml:space="preserve">PROVIDER NAME:  </v>
      </c>
      <c r="F2" s="29" t="s">
        <v>21</v>
      </c>
      <c r="G2" s="34">
        <f>IF(Begindate2 &lt;&gt; 0,(Begindate2), 0)</f>
        <v>0</v>
      </c>
    </row>
    <row r="3" spans="1:7" ht="15" x14ac:dyDescent="0.25">
      <c r="A3" s="25" t="str">
        <f>"NATIONAL PROVIDER ID:  "&amp;NPI</f>
        <v xml:space="preserve">NATIONAL PROVIDER ID:  </v>
      </c>
    </row>
    <row r="4" spans="1:7" x14ac:dyDescent="0.2">
      <c r="F4" s="29" t="s">
        <v>22</v>
      </c>
      <c r="G4" s="34">
        <f>IF(Enddate2&lt;&gt;0,(Enddate2), 0)</f>
        <v>0</v>
      </c>
    </row>
    <row r="10" spans="1:7" ht="15" x14ac:dyDescent="0.25">
      <c r="A10" s="25" t="s">
        <v>531</v>
      </c>
    </row>
    <row r="11" spans="1:7" x14ac:dyDescent="0.2">
      <c r="D11" s="83">
        <v>-1</v>
      </c>
      <c r="E11" s="83">
        <v>-2</v>
      </c>
      <c r="F11" s="83">
        <v>-3</v>
      </c>
      <c r="G11" s="83">
        <v>-4</v>
      </c>
    </row>
    <row r="12" spans="1:7" x14ac:dyDescent="0.2">
      <c r="B12" s="88"/>
      <c r="C12" s="88"/>
      <c r="D12" s="88"/>
      <c r="E12" s="88"/>
      <c r="F12" s="88"/>
      <c r="G12" s="88" t="s">
        <v>537</v>
      </c>
    </row>
    <row r="13" spans="1:7" x14ac:dyDescent="0.2">
      <c r="B13" s="88"/>
      <c r="C13" s="88"/>
      <c r="D13" s="88" t="s">
        <v>169</v>
      </c>
      <c r="E13" s="88" t="s">
        <v>534</v>
      </c>
      <c r="F13" s="88"/>
      <c r="G13" s="88" t="s">
        <v>570</v>
      </c>
    </row>
    <row r="14" spans="1:7" ht="15" thickBot="1" x14ac:dyDescent="0.25">
      <c r="B14" s="105" t="s">
        <v>532</v>
      </c>
      <c r="C14" s="88"/>
      <c r="D14" s="105" t="s">
        <v>568</v>
      </c>
      <c r="E14" s="105" t="s">
        <v>569</v>
      </c>
      <c r="F14" s="105" t="s">
        <v>536</v>
      </c>
      <c r="G14" s="105" t="s">
        <v>571</v>
      </c>
    </row>
    <row r="16" spans="1:7" x14ac:dyDescent="0.2">
      <c r="A16" s="60" t="s">
        <v>35</v>
      </c>
      <c r="B16" s="16" t="s">
        <v>572</v>
      </c>
      <c r="D16" s="71">
        <f>B!E42</f>
        <v>0</v>
      </c>
      <c r="E16" s="74">
        <f>IF(D$28=0,0,ROUND(+D16/D$28,4))</f>
        <v>0</v>
      </c>
      <c r="F16" s="29" t="s">
        <v>587</v>
      </c>
      <c r="G16" s="84">
        <f>G28-SUM(G18:G26)</f>
        <v>0</v>
      </c>
    </row>
    <row r="17" spans="1:7" x14ac:dyDescent="0.2">
      <c r="A17" s="88"/>
    </row>
    <row r="18" spans="1:7" x14ac:dyDescent="0.2">
      <c r="A18" s="60" t="s">
        <v>36</v>
      </c>
      <c r="B18" s="16" t="s">
        <v>573</v>
      </c>
      <c r="D18" s="71">
        <f>B!E44</f>
        <v>0</v>
      </c>
      <c r="E18" s="74">
        <f>IF(D$28=0,0,ROUND(+D18/D$28,4))</f>
        <v>0</v>
      </c>
      <c r="F18" s="29" t="s">
        <v>588</v>
      </c>
      <c r="G18" s="71">
        <f>E18*G$28</f>
        <v>0</v>
      </c>
    </row>
    <row r="19" spans="1:7" x14ac:dyDescent="0.2">
      <c r="A19" s="88"/>
      <c r="F19" s="29"/>
    </row>
    <row r="20" spans="1:7" x14ac:dyDescent="0.2">
      <c r="A20" s="60" t="s">
        <v>37</v>
      </c>
      <c r="B20" s="16" t="s">
        <v>574</v>
      </c>
      <c r="D20" s="71">
        <f>B!E46</f>
        <v>0</v>
      </c>
      <c r="E20" s="74">
        <f>IF(D$28=0,0,ROUND(+D20/D$28,4))</f>
        <v>0</v>
      </c>
      <c r="F20" s="29" t="s">
        <v>589</v>
      </c>
      <c r="G20" s="71">
        <f>E20*G$28</f>
        <v>0</v>
      </c>
    </row>
    <row r="21" spans="1:7" x14ac:dyDescent="0.2">
      <c r="A21" s="88"/>
    </row>
    <row r="22" spans="1:7" x14ac:dyDescent="0.2">
      <c r="A22" s="60" t="s">
        <v>38</v>
      </c>
      <c r="B22" s="16" t="s">
        <v>575</v>
      </c>
      <c r="D22" s="71">
        <f>B!E48</f>
        <v>0</v>
      </c>
      <c r="E22" s="74">
        <f>IF(D$28=0,0,ROUND(+D22/D$28,4))</f>
        <v>0</v>
      </c>
      <c r="F22" s="29" t="s">
        <v>590</v>
      </c>
      <c r="G22" s="71">
        <f>E22*G$28</f>
        <v>0</v>
      </c>
    </row>
    <row r="23" spans="1:7" x14ac:dyDescent="0.2">
      <c r="A23" s="88"/>
    </row>
    <row r="24" spans="1:7" x14ac:dyDescent="0.2">
      <c r="A24" s="60" t="s">
        <v>39</v>
      </c>
      <c r="B24" s="16" t="s">
        <v>762</v>
      </c>
      <c r="D24" s="71">
        <f>B!E50</f>
        <v>0</v>
      </c>
      <c r="E24" s="74">
        <f>IF(D$28=0,0,ROUND(+D24/D$28,4))</f>
        <v>0</v>
      </c>
      <c r="F24" s="29" t="s">
        <v>768</v>
      </c>
      <c r="G24" s="71">
        <f>E24*G$28</f>
        <v>0</v>
      </c>
    </row>
    <row r="25" spans="1:7" x14ac:dyDescent="0.2">
      <c r="A25" s="182"/>
    </row>
    <row r="26" spans="1:7" x14ac:dyDescent="0.2">
      <c r="A26" s="60" t="s">
        <v>40</v>
      </c>
      <c r="B26" s="16" t="s">
        <v>763</v>
      </c>
      <c r="D26" s="71">
        <f>B!E52</f>
        <v>0</v>
      </c>
      <c r="E26" s="74">
        <f>IF(D$28=0,0,ROUND(+D26/D$28,4))</f>
        <v>0</v>
      </c>
      <c r="F26" s="29" t="s">
        <v>769</v>
      </c>
      <c r="G26" s="71">
        <f>E26*G$28</f>
        <v>0</v>
      </c>
    </row>
    <row r="27" spans="1:7" x14ac:dyDescent="0.2">
      <c r="A27" s="88"/>
    </row>
    <row r="28" spans="1:7" ht="15" thickBot="1" x14ac:dyDescent="0.25">
      <c r="A28" s="60" t="s">
        <v>41</v>
      </c>
      <c r="B28" s="16" t="s">
        <v>551</v>
      </c>
      <c r="D28" s="72">
        <f>SUM(D16:D27)</f>
        <v>0</v>
      </c>
      <c r="E28" s="75">
        <f>SUM(E16:E27)</f>
        <v>0</v>
      </c>
      <c r="G28" s="86">
        <f>G52</f>
        <v>0</v>
      </c>
    </row>
    <row r="29" spans="1:7" ht="15" thickTop="1" x14ac:dyDescent="0.2"/>
    <row r="32" spans="1:7" ht="15" x14ac:dyDescent="0.25">
      <c r="A32" s="25" t="s">
        <v>562</v>
      </c>
    </row>
    <row r="33" spans="1:7" x14ac:dyDescent="0.2">
      <c r="D33" s="83">
        <v>-1</v>
      </c>
      <c r="E33" s="83">
        <v>-2</v>
      </c>
      <c r="F33" s="83">
        <v>-3</v>
      </c>
      <c r="G33" s="83">
        <v>-4</v>
      </c>
    </row>
    <row r="34" spans="1:7" ht="15" x14ac:dyDescent="0.25">
      <c r="A34" s="25" t="s">
        <v>584</v>
      </c>
      <c r="D34" s="63" t="s">
        <v>185</v>
      </c>
      <c r="E34" s="63" t="s">
        <v>187</v>
      </c>
      <c r="F34" s="76" t="s">
        <v>633</v>
      </c>
      <c r="G34" s="63" t="s">
        <v>174</v>
      </c>
    </row>
    <row r="35" spans="1:7" x14ac:dyDescent="0.2">
      <c r="B35" s="16" t="s">
        <v>564</v>
      </c>
      <c r="D35" s="28" t="s">
        <v>186</v>
      </c>
      <c r="E35" s="28" t="s">
        <v>173</v>
      </c>
      <c r="F35" s="77" t="s">
        <v>173</v>
      </c>
      <c r="G35" s="28" t="s">
        <v>188</v>
      </c>
    </row>
    <row r="37" spans="1:7" x14ac:dyDescent="0.2">
      <c r="A37" s="60" t="s">
        <v>157</v>
      </c>
      <c r="B37" s="16" t="s">
        <v>407</v>
      </c>
      <c r="D37" s="84">
        <f>'C-3'!D225</f>
        <v>0</v>
      </c>
      <c r="E37" s="84">
        <f>'C-3'!E225</f>
        <v>0</v>
      </c>
      <c r="F37" s="85">
        <f>'C-3'!F225</f>
        <v>0</v>
      </c>
      <c r="G37" s="84">
        <f>D37+E37+F37</f>
        <v>0</v>
      </c>
    </row>
    <row r="38" spans="1:7" x14ac:dyDescent="0.2">
      <c r="A38" s="182"/>
    </row>
    <row r="39" spans="1:7" x14ac:dyDescent="0.2">
      <c r="A39" s="60" t="s">
        <v>158</v>
      </c>
      <c r="B39" s="16" t="s">
        <v>408</v>
      </c>
      <c r="D39" s="71">
        <f>'C-3'!D227</f>
        <v>0</v>
      </c>
      <c r="E39" s="71">
        <f>'C-3'!E227</f>
        <v>0</v>
      </c>
      <c r="F39" s="70">
        <f>'C-3'!F227</f>
        <v>0</v>
      </c>
      <c r="G39" s="71">
        <f>D39+E39+F39</f>
        <v>0</v>
      </c>
    </row>
    <row r="40" spans="1:7" x14ac:dyDescent="0.2">
      <c r="A40" s="182"/>
    </row>
    <row r="41" spans="1:7" x14ac:dyDescent="0.2">
      <c r="A41" s="60" t="s">
        <v>159</v>
      </c>
      <c r="B41" s="16" t="s">
        <v>409</v>
      </c>
      <c r="D41" s="71">
        <f>'C-3'!D229</f>
        <v>0</v>
      </c>
      <c r="E41" s="71">
        <f>'C-3'!E229</f>
        <v>0</v>
      </c>
      <c r="F41" s="70">
        <f>'C-3'!F229</f>
        <v>0</v>
      </c>
      <c r="G41" s="71">
        <f>D41+E41+F41</f>
        <v>0</v>
      </c>
    </row>
    <row r="42" spans="1:7" x14ac:dyDescent="0.2">
      <c r="A42" s="182"/>
    </row>
    <row r="43" spans="1:7" x14ac:dyDescent="0.2">
      <c r="A43" s="60" t="s">
        <v>160</v>
      </c>
      <c r="B43" s="16" t="s">
        <v>410</v>
      </c>
      <c r="D43" s="71">
        <f>'C-3'!D231</f>
        <v>0</v>
      </c>
      <c r="E43" s="71">
        <f>'C-3'!E231</f>
        <v>0</v>
      </c>
      <c r="F43" s="70">
        <f>'C-3'!F231</f>
        <v>0</v>
      </c>
      <c r="G43" s="71">
        <f>D43+E43+F43</f>
        <v>0</v>
      </c>
    </row>
    <row r="44" spans="1:7" x14ac:dyDescent="0.2">
      <c r="A44" s="182"/>
    </row>
    <row r="45" spans="1:7" x14ac:dyDescent="0.2">
      <c r="A45" s="60" t="s">
        <v>184</v>
      </c>
      <c r="B45" s="16" t="s">
        <v>411</v>
      </c>
      <c r="D45" s="71">
        <f>'C-3'!D233</f>
        <v>0</v>
      </c>
      <c r="E45" s="71">
        <f>'C-3'!E233</f>
        <v>0</v>
      </c>
      <c r="F45" s="70">
        <f>'C-3'!F233</f>
        <v>0</v>
      </c>
      <c r="G45" s="71">
        <f>D45+E45+F45</f>
        <v>0</v>
      </c>
    </row>
    <row r="46" spans="1:7" x14ac:dyDescent="0.2">
      <c r="A46" s="182"/>
    </row>
    <row r="47" spans="1:7" x14ac:dyDescent="0.2">
      <c r="A47" s="60" t="s">
        <v>191</v>
      </c>
      <c r="B47" s="56" t="s">
        <v>181</v>
      </c>
      <c r="D47" s="71">
        <f>'C-3'!D235</f>
        <v>0</v>
      </c>
      <c r="E47" s="71">
        <f>'C-3'!E235</f>
        <v>0</v>
      </c>
      <c r="F47" s="70">
        <f>'C-3'!F235</f>
        <v>0</v>
      </c>
      <c r="G47" s="71">
        <f>D47+E47+F47</f>
        <v>0</v>
      </c>
    </row>
    <row r="48" spans="1:7" x14ac:dyDescent="0.2">
      <c r="A48" s="88"/>
    </row>
    <row r="49" spans="1:7" x14ac:dyDescent="0.2">
      <c r="A49" s="60" t="s">
        <v>192</v>
      </c>
      <c r="B49" s="56" t="s">
        <v>181</v>
      </c>
      <c r="D49" s="71">
        <f>'C-3'!D237</f>
        <v>0</v>
      </c>
      <c r="E49" s="71">
        <f>'C-3'!E237</f>
        <v>0</v>
      </c>
      <c r="F49" s="70">
        <f>'C-3'!F237</f>
        <v>0</v>
      </c>
      <c r="G49" s="71">
        <f>D49+E49+F49</f>
        <v>0</v>
      </c>
    </row>
    <row r="50" spans="1:7" x14ac:dyDescent="0.2">
      <c r="A50" s="88"/>
    </row>
    <row r="51" spans="1:7" x14ac:dyDescent="0.2">
      <c r="A51" s="88"/>
    </row>
    <row r="52" spans="1:7" ht="15.75" thickBot="1" x14ac:dyDescent="0.3">
      <c r="A52" s="60" t="s">
        <v>193</v>
      </c>
      <c r="B52" s="25" t="s">
        <v>585</v>
      </c>
      <c r="D52" s="86">
        <f>SUM(D37:D49)</f>
        <v>0</v>
      </c>
      <c r="E52" s="86">
        <f t="shared" ref="E52:G52" si="0">SUM(E37:E49)</f>
        <v>0</v>
      </c>
      <c r="F52" s="87">
        <f t="shared" si="0"/>
        <v>0</v>
      </c>
      <c r="G52" s="86">
        <f t="shared" si="0"/>
        <v>0</v>
      </c>
    </row>
    <row r="53" spans="1:7" ht="15.75" thickTop="1" x14ac:dyDescent="0.25">
      <c r="B53" s="25" t="s">
        <v>586</v>
      </c>
    </row>
  </sheetData>
  <sheetProtection password="8CA5" sheet="1" objects="1" scenarios="1"/>
  <pageMargins left="0.7" right="0.7" top="0.75" bottom="0.75" header="0.3" footer="0.3"/>
  <pageSetup scale="73" fitToHeight="0" orientation="portrait" horizontalDpi="1200" verticalDpi="1200" r:id="rId1"/>
  <headerFooter>
    <oddHeader>&amp;R&amp;"-,Bold"WORKSHEET E-3
ALLOCATION OF CAPITAL COSTS</oddHeader>
    <oddFooter xml:space="preserve">&amp;L&amp;"Arial,Regular"&amp;10&amp;F
&amp;A&amp;C&amp;"Arial,Regular"&amp;10Page 23
&amp;R&amp;"Arial,Regular"&amp;10Print Date: &amp;D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H47"/>
  <sheetViews>
    <sheetView zoomScale="75" zoomScaleNormal="75" workbookViewId="0">
      <selection activeCell="B12" sqref="B12:H16"/>
    </sheetView>
  </sheetViews>
  <sheetFormatPr defaultColWidth="9.140625" defaultRowHeight="14.25" x14ac:dyDescent="0.2"/>
  <cols>
    <col min="1" max="1" width="3.85546875" style="16" customWidth="1"/>
    <col min="2" max="2" width="22.7109375" style="16" customWidth="1"/>
    <col min="3" max="3" width="12.5703125" style="16" customWidth="1"/>
    <col min="4" max="4" width="20.5703125" style="16" customWidth="1"/>
    <col min="5" max="5" width="3.85546875" style="16" customWidth="1"/>
    <col min="6" max="6" width="15.42578125" style="16" customWidth="1"/>
    <col min="7" max="7" width="5" style="16" customWidth="1"/>
    <col min="8" max="8" width="17.28515625" style="16" customWidth="1"/>
    <col min="9" max="16384" width="9.140625" style="16"/>
  </cols>
  <sheetData>
    <row r="2" spans="1:8" ht="15" x14ac:dyDescent="0.25">
      <c r="A2" s="25" t="str">
        <f>"PROVIDER NAME:  "&amp;ProviderName</f>
        <v xml:space="preserve">PROVIDER NAME:  </v>
      </c>
      <c r="F2" s="29" t="s">
        <v>21</v>
      </c>
      <c r="H2" s="34">
        <f>IF(Begindate2 &lt;&gt; 0,(Begindate2), 0)</f>
        <v>0</v>
      </c>
    </row>
    <row r="4" spans="1:8" ht="15" x14ac:dyDescent="0.25">
      <c r="A4" s="25" t="str">
        <f>"NATIONAL PROVIDER ID:  "&amp;NPI</f>
        <v xml:space="preserve">NATIONAL PROVIDER ID:  </v>
      </c>
      <c r="F4" s="29" t="s">
        <v>22</v>
      </c>
      <c r="H4" s="34">
        <f>IF(Enddate2&lt;&gt;0,(Enddate2), 0)</f>
        <v>0</v>
      </c>
    </row>
    <row r="7" spans="1:8" ht="15" thickBot="1" x14ac:dyDescent="0.25">
      <c r="A7" s="122"/>
      <c r="B7" s="122"/>
      <c r="C7" s="122"/>
      <c r="D7" s="122"/>
      <c r="E7" s="122"/>
      <c r="F7" s="122"/>
      <c r="G7" s="122"/>
      <c r="H7" s="122"/>
    </row>
    <row r="9" spans="1:8" ht="15" x14ac:dyDescent="0.25">
      <c r="A9" s="25" t="s">
        <v>593</v>
      </c>
    </row>
    <row r="10" spans="1:8" ht="15" thickBot="1" x14ac:dyDescent="0.25"/>
    <row r="11" spans="1:8" ht="15.75" thickTop="1" x14ac:dyDescent="0.25">
      <c r="A11" s="123" t="s">
        <v>594</v>
      </c>
      <c r="B11" s="124"/>
      <c r="C11" s="124"/>
      <c r="D11" s="124"/>
      <c r="E11" s="124"/>
      <c r="F11" s="124"/>
      <c r="G11" s="124"/>
      <c r="H11" s="125"/>
    </row>
    <row r="12" spans="1:8" x14ac:dyDescent="0.2">
      <c r="A12" s="126"/>
      <c r="B12" s="304" t="s">
        <v>788</v>
      </c>
      <c r="C12" s="304"/>
      <c r="D12" s="304"/>
      <c r="E12" s="304"/>
      <c r="F12" s="304"/>
      <c r="G12" s="304"/>
      <c r="H12" s="305"/>
    </row>
    <row r="13" spans="1:8" x14ac:dyDescent="0.2">
      <c r="A13" s="126"/>
      <c r="B13" s="304"/>
      <c r="C13" s="304"/>
      <c r="D13" s="304"/>
      <c r="E13" s="304"/>
      <c r="F13" s="304"/>
      <c r="G13" s="304"/>
      <c r="H13" s="305"/>
    </row>
    <row r="14" spans="1:8" x14ac:dyDescent="0.2">
      <c r="A14" s="126"/>
      <c r="B14" s="304"/>
      <c r="C14" s="304"/>
      <c r="D14" s="304"/>
      <c r="E14" s="304"/>
      <c r="F14" s="304"/>
      <c r="G14" s="304"/>
      <c r="H14" s="305"/>
    </row>
    <row r="15" spans="1:8" x14ac:dyDescent="0.2">
      <c r="A15" s="126"/>
      <c r="B15" s="304"/>
      <c r="C15" s="304"/>
      <c r="D15" s="304"/>
      <c r="E15" s="304"/>
      <c r="F15" s="304"/>
      <c r="G15" s="304"/>
      <c r="H15" s="305"/>
    </row>
    <row r="16" spans="1:8" x14ac:dyDescent="0.2">
      <c r="A16" s="126"/>
      <c r="B16" s="304"/>
      <c r="C16" s="304"/>
      <c r="D16" s="304"/>
      <c r="E16" s="304"/>
      <c r="F16" s="304"/>
      <c r="G16" s="304"/>
      <c r="H16" s="305"/>
    </row>
    <row r="17" spans="1:8" ht="15" thickBot="1" x14ac:dyDescent="0.25">
      <c r="A17" s="127"/>
      <c r="B17" s="128"/>
      <c r="C17" s="128"/>
      <c r="D17" s="128"/>
      <c r="E17" s="128"/>
      <c r="F17" s="128"/>
      <c r="G17" s="128"/>
      <c r="H17" s="129"/>
    </row>
    <row r="18" spans="1:8" ht="15" thickTop="1" x14ac:dyDescent="0.2"/>
    <row r="20" spans="1:8" x14ac:dyDescent="0.2">
      <c r="A20" s="60" t="s">
        <v>35</v>
      </c>
      <c r="B20" s="16" t="s">
        <v>595</v>
      </c>
      <c r="H20" s="205"/>
    </row>
    <row r="21" spans="1:8" x14ac:dyDescent="0.2">
      <c r="A21" s="88"/>
      <c r="B21" s="16" t="s">
        <v>596</v>
      </c>
    </row>
    <row r="22" spans="1:8" x14ac:dyDescent="0.2">
      <c r="A22" s="88"/>
    </row>
    <row r="23" spans="1:8" x14ac:dyDescent="0.2">
      <c r="A23" s="60" t="s">
        <v>36</v>
      </c>
      <c r="B23" s="16" t="s">
        <v>787</v>
      </c>
      <c r="H23" s="205"/>
    </row>
    <row r="24" spans="1:8" x14ac:dyDescent="0.2">
      <c r="A24" s="88"/>
    </row>
    <row r="25" spans="1:8" x14ac:dyDescent="0.2">
      <c r="A25" s="60" t="s">
        <v>37</v>
      </c>
      <c r="B25" s="16" t="s">
        <v>597</v>
      </c>
      <c r="H25" s="216"/>
    </row>
    <row r="26" spans="1:8" x14ac:dyDescent="0.2">
      <c r="A26" s="88"/>
    </row>
    <row r="27" spans="1:8" x14ac:dyDescent="0.2">
      <c r="A27" s="60" t="s">
        <v>38</v>
      </c>
      <c r="B27" s="16" t="s">
        <v>598</v>
      </c>
      <c r="H27" s="214"/>
    </row>
    <row r="28" spans="1:8" x14ac:dyDescent="0.2">
      <c r="A28" s="88"/>
    </row>
    <row r="29" spans="1:8" x14ac:dyDescent="0.2">
      <c r="A29" s="60" t="s">
        <v>39</v>
      </c>
      <c r="B29" s="16" t="s">
        <v>599</v>
      </c>
      <c r="H29" s="205"/>
    </row>
    <row r="30" spans="1:8" x14ac:dyDescent="0.2">
      <c r="A30" s="88"/>
    </row>
    <row r="31" spans="1:8" x14ac:dyDescent="0.2">
      <c r="A31" s="60" t="s">
        <v>40</v>
      </c>
      <c r="B31" s="16" t="s">
        <v>600</v>
      </c>
      <c r="H31" s="216"/>
    </row>
    <row r="32" spans="1:8" x14ac:dyDescent="0.2">
      <c r="A32" s="88"/>
    </row>
    <row r="33" spans="1:8" x14ac:dyDescent="0.2">
      <c r="A33" s="60" t="s">
        <v>41</v>
      </c>
      <c r="B33" s="16" t="s">
        <v>601</v>
      </c>
      <c r="H33" s="205"/>
    </row>
    <row r="34" spans="1:8" x14ac:dyDescent="0.2">
      <c r="A34" s="88"/>
    </row>
    <row r="35" spans="1:8" x14ac:dyDescent="0.2">
      <c r="A35" s="60" t="s">
        <v>157</v>
      </c>
      <c r="B35" s="16" t="s">
        <v>602</v>
      </c>
      <c r="H35" s="205"/>
    </row>
    <row r="36" spans="1:8" x14ac:dyDescent="0.2">
      <c r="A36" s="88"/>
    </row>
    <row r="37" spans="1:8" x14ac:dyDescent="0.2">
      <c r="A37" s="88"/>
    </row>
    <row r="38" spans="1:8" ht="15" thickBot="1" x14ac:dyDescent="0.25">
      <c r="A38" s="60" t="s">
        <v>158</v>
      </c>
      <c r="B38" s="16" t="s">
        <v>603</v>
      </c>
      <c r="D38" s="306"/>
      <c r="E38" s="306"/>
      <c r="F38" s="306"/>
      <c r="G38" s="306"/>
      <c r="H38" s="306"/>
    </row>
    <row r="41" spans="1:8" x14ac:dyDescent="0.2">
      <c r="D41" s="83">
        <v>-1</v>
      </c>
      <c r="E41" s="83"/>
      <c r="F41" s="83">
        <v>-2</v>
      </c>
      <c r="G41" s="83"/>
      <c r="H41" s="83">
        <v>-3</v>
      </c>
    </row>
    <row r="42" spans="1:8" ht="15" x14ac:dyDescent="0.25">
      <c r="D42" s="57" t="s">
        <v>606</v>
      </c>
      <c r="E42" s="57"/>
      <c r="F42" s="57" t="s">
        <v>607</v>
      </c>
      <c r="G42" s="57"/>
      <c r="H42" s="57" t="s">
        <v>608</v>
      </c>
    </row>
    <row r="43" spans="1:8" x14ac:dyDescent="0.2">
      <c r="A43" s="101" t="s">
        <v>159</v>
      </c>
      <c r="B43" s="16" t="s">
        <v>604</v>
      </c>
      <c r="D43" s="84">
        <f>H27</f>
        <v>0</v>
      </c>
      <c r="F43" s="71">
        <f>B!F23</f>
        <v>0</v>
      </c>
      <c r="H43" s="84">
        <f>IF(F43&gt;0,D43/F43,0)</f>
        <v>0</v>
      </c>
    </row>
    <row r="45" spans="1:8" x14ac:dyDescent="0.2">
      <c r="A45" s="101" t="s">
        <v>160</v>
      </c>
      <c r="B45" s="16" t="s">
        <v>786</v>
      </c>
      <c r="D45" s="217">
        <v>0</v>
      </c>
      <c r="F45" s="218">
        <v>0</v>
      </c>
      <c r="H45" s="217">
        <f>IF(F45&gt;0,D45/F45,0)</f>
        <v>0</v>
      </c>
    </row>
    <row r="47" spans="1:8" x14ac:dyDescent="0.2">
      <c r="A47" s="101" t="s">
        <v>184</v>
      </c>
      <c r="B47" s="16" t="s">
        <v>605</v>
      </c>
      <c r="D47" s="84">
        <f>SUM(D43:D45)</f>
        <v>0</v>
      </c>
      <c r="F47" s="71">
        <f>SUM(F43:F45)</f>
        <v>0</v>
      </c>
      <c r="H47" s="84">
        <f>SUM(H43:H45)</f>
        <v>0</v>
      </c>
    </row>
  </sheetData>
  <sheetProtection password="8CA5" sheet="1" objects="1" scenarios="1"/>
  <mergeCells count="2">
    <mergeCell ref="B12:H16"/>
    <mergeCell ref="D38:H38"/>
  </mergeCells>
  <pageMargins left="0.7" right="0.7" top="0.75" bottom="0.75" header="0.3" footer="0.3"/>
  <pageSetup scale="90" fitToHeight="0" orientation="portrait" horizontalDpi="1200" verticalDpi="1200" r:id="rId1"/>
  <headerFooter>
    <oddHeader>&amp;R&amp;"-,Bold"WORKSHEET F-1A
MAJOR RENOVATION/REMODEL PROJECTS</oddHeader>
    <oddFooter xml:space="preserve">&amp;L&amp;"Arial,Regular"&amp;10&amp;F
&amp;A&amp;C&amp;"Arial,Regular"&amp;10Page 24
&amp;R&amp;"Arial,Regular"&amp;10Date Printed:  &amp;D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H47"/>
  <sheetViews>
    <sheetView topLeftCell="A6" zoomScale="75" zoomScaleNormal="75" workbookViewId="0">
      <selection activeCell="K29" sqref="K29"/>
    </sheetView>
  </sheetViews>
  <sheetFormatPr defaultColWidth="9.140625" defaultRowHeight="14.25" x14ac:dyDescent="0.2"/>
  <cols>
    <col min="1" max="1" width="3.85546875" style="16" customWidth="1"/>
    <col min="2" max="2" width="22.7109375" style="16" customWidth="1"/>
    <col min="3" max="3" width="12.5703125" style="16" customWidth="1"/>
    <col min="4" max="4" width="20.5703125" style="16" customWidth="1"/>
    <col min="5" max="5" width="3.85546875" style="16" customWidth="1"/>
    <col min="6" max="6" width="15.42578125" style="16" customWidth="1"/>
    <col min="7" max="7" width="5" style="16" customWidth="1"/>
    <col min="8" max="8" width="17.28515625" style="16" customWidth="1"/>
    <col min="9" max="16384" width="9.140625" style="16"/>
  </cols>
  <sheetData>
    <row r="2" spans="1:8" ht="15" x14ac:dyDescent="0.25">
      <c r="A2" s="25" t="str">
        <f>"PROVIDER NAME:  "&amp;ProviderName</f>
        <v xml:space="preserve">PROVIDER NAME:  </v>
      </c>
      <c r="F2" s="29" t="s">
        <v>21</v>
      </c>
      <c r="H2" s="34">
        <f>IF(Begindate2 &lt;&gt; 0,(Begindate2), 0)</f>
        <v>0</v>
      </c>
    </row>
    <row r="4" spans="1:8" ht="15" x14ac:dyDescent="0.25">
      <c r="A4" s="25" t="str">
        <f>"NATIONAL PROVIDER ID:  "&amp;NPI</f>
        <v xml:space="preserve">NATIONAL PROVIDER ID:  </v>
      </c>
      <c r="F4" s="29" t="s">
        <v>22</v>
      </c>
      <c r="H4" s="34">
        <f>IF(Enddate2&lt;&gt;0,(Enddate2), 0)</f>
        <v>0</v>
      </c>
    </row>
    <row r="7" spans="1:8" ht="15" thickBot="1" x14ac:dyDescent="0.25">
      <c r="A7" s="122"/>
      <c r="B7" s="122"/>
      <c r="C7" s="122"/>
      <c r="D7" s="122"/>
      <c r="E7" s="122"/>
      <c r="F7" s="122"/>
      <c r="G7" s="122"/>
      <c r="H7" s="122"/>
    </row>
    <row r="9" spans="1:8" ht="15" x14ac:dyDescent="0.25">
      <c r="A9" s="25" t="s">
        <v>593</v>
      </c>
    </row>
    <row r="10" spans="1:8" ht="15" thickBot="1" x14ac:dyDescent="0.25"/>
    <row r="11" spans="1:8" ht="15.75" thickTop="1" x14ac:dyDescent="0.25">
      <c r="A11" s="123" t="s">
        <v>594</v>
      </c>
      <c r="B11" s="124"/>
      <c r="C11" s="124"/>
      <c r="D11" s="124"/>
      <c r="E11" s="124"/>
      <c r="F11" s="124"/>
      <c r="G11" s="124"/>
      <c r="H11" s="125"/>
    </row>
    <row r="12" spans="1:8" x14ac:dyDescent="0.2">
      <c r="A12" s="126"/>
      <c r="B12" s="304" t="s">
        <v>788</v>
      </c>
      <c r="C12" s="304"/>
      <c r="D12" s="304"/>
      <c r="E12" s="304"/>
      <c r="F12" s="304"/>
      <c r="G12" s="304"/>
      <c r="H12" s="305"/>
    </row>
    <row r="13" spans="1:8" x14ac:dyDescent="0.2">
      <c r="A13" s="126"/>
      <c r="B13" s="304"/>
      <c r="C13" s="304"/>
      <c r="D13" s="304"/>
      <c r="E13" s="304"/>
      <c r="F13" s="304"/>
      <c r="G13" s="304"/>
      <c r="H13" s="305"/>
    </row>
    <row r="14" spans="1:8" x14ac:dyDescent="0.2">
      <c r="A14" s="126"/>
      <c r="B14" s="304"/>
      <c r="C14" s="304"/>
      <c r="D14" s="304"/>
      <c r="E14" s="304"/>
      <c r="F14" s="304"/>
      <c r="G14" s="304"/>
      <c r="H14" s="305"/>
    </row>
    <row r="15" spans="1:8" x14ac:dyDescent="0.2">
      <c r="A15" s="126"/>
      <c r="B15" s="304"/>
      <c r="C15" s="304"/>
      <c r="D15" s="304"/>
      <c r="E15" s="304"/>
      <c r="F15" s="304"/>
      <c r="G15" s="304"/>
      <c r="H15" s="305"/>
    </row>
    <row r="16" spans="1:8" x14ac:dyDescent="0.2">
      <c r="A16" s="126"/>
      <c r="B16" s="304"/>
      <c r="C16" s="304"/>
      <c r="D16" s="304"/>
      <c r="E16" s="304"/>
      <c r="F16" s="304"/>
      <c r="G16" s="304"/>
      <c r="H16" s="305"/>
    </row>
    <row r="17" spans="1:8" ht="15" thickBot="1" x14ac:dyDescent="0.25">
      <c r="A17" s="127"/>
      <c r="B17" s="128"/>
      <c r="C17" s="128"/>
      <c r="D17" s="128"/>
      <c r="E17" s="128"/>
      <c r="F17" s="128"/>
      <c r="G17" s="128"/>
      <c r="H17" s="129"/>
    </row>
    <row r="18" spans="1:8" ht="15" thickTop="1" x14ac:dyDescent="0.2"/>
    <row r="20" spans="1:8" x14ac:dyDescent="0.2">
      <c r="A20" s="60" t="s">
        <v>35</v>
      </c>
      <c r="B20" s="16" t="s">
        <v>595</v>
      </c>
      <c r="H20" s="205"/>
    </row>
    <row r="21" spans="1:8" x14ac:dyDescent="0.2">
      <c r="A21" s="88"/>
      <c r="B21" s="16" t="s">
        <v>596</v>
      </c>
    </row>
    <row r="22" spans="1:8" x14ac:dyDescent="0.2">
      <c r="A22" s="88"/>
    </row>
    <row r="23" spans="1:8" x14ac:dyDescent="0.2">
      <c r="A23" s="60" t="s">
        <v>36</v>
      </c>
      <c r="B23" s="16" t="s">
        <v>787</v>
      </c>
      <c r="H23" s="205"/>
    </row>
    <row r="24" spans="1:8" x14ac:dyDescent="0.2">
      <c r="A24" s="88"/>
    </row>
    <row r="25" spans="1:8" x14ac:dyDescent="0.2">
      <c r="A25" s="60" t="s">
        <v>37</v>
      </c>
      <c r="B25" s="16" t="s">
        <v>597</v>
      </c>
      <c r="H25" s="216"/>
    </row>
    <row r="26" spans="1:8" x14ac:dyDescent="0.2">
      <c r="A26" s="88"/>
    </row>
    <row r="27" spans="1:8" x14ac:dyDescent="0.2">
      <c r="A27" s="60" t="s">
        <v>38</v>
      </c>
      <c r="B27" s="16" t="s">
        <v>598</v>
      </c>
      <c r="H27" s="214"/>
    </row>
    <row r="28" spans="1:8" x14ac:dyDescent="0.2">
      <c r="A28" s="88"/>
    </row>
    <row r="29" spans="1:8" x14ac:dyDescent="0.2">
      <c r="A29" s="60" t="s">
        <v>39</v>
      </c>
      <c r="B29" s="16" t="s">
        <v>599</v>
      </c>
      <c r="H29" s="205"/>
    </row>
    <row r="30" spans="1:8" x14ac:dyDescent="0.2">
      <c r="A30" s="88"/>
    </row>
    <row r="31" spans="1:8" x14ac:dyDescent="0.2">
      <c r="A31" s="60" t="s">
        <v>40</v>
      </c>
      <c r="B31" s="16" t="s">
        <v>600</v>
      </c>
      <c r="H31" s="216"/>
    </row>
    <row r="32" spans="1:8" x14ac:dyDescent="0.2">
      <c r="A32" s="88"/>
    </row>
    <row r="33" spans="1:8" x14ac:dyDescent="0.2">
      <c r="A33" s="60" t="s">
        <v>41</v>
      </c>
      <c r="B33" s="16" t="s">
        <v>601</v>
      </c>
      <c r="H33" s="205"/>
    </row>
    <row r="34" spans="1:8" x14ac:dyDescent="0.2">
      <c r="A34" s="88"/>
    </row>
    <row r="35" spans="1:8" x14ac:dyDescent="0.2">
      <c r="A35" s="60" t="s">
        <v>157</v>
      </c>
      <c r="B35" s="16" t="s">
        <v>602</v>
      </c>
      <c r="H35" s="205"/>
    </row>
    <row r="36" spans="1:8" x14ac:dyDescent="0.2">
      <c r="A36" s="88"/>
    </row>
    <row r="37" spans="1:8" x14ac:dyDescent="0.2">
      <c r="A37" s="88"/>
    </row>
    <row r="38" spans="1:8" ht="15" thickBot="1" x14ac:dyDescent="0.25">
      <c r="A38" s="60" t="s">
        <v>158</v>
      </c>
      <c r="B38" s="16" t="s">
        <v>603</v>
      </c>
      <c r="D38" s="306"/>
      <c r="E38" s="306"/>
      <c r="F38" s="306"/>
      <c r="G38" s="306"/>
      <c r="H38" s="306"/>
    </row>
    <row r="41" spans="1:8" x14ac:dyDescent="0.2">
      <c r="D41" s="83">
        <v>-1</v>
      </c>
      <c r="E41" s="83"/>
      <c r="F41" s="83">
        <v>-2</v>
      </c>
      <c r="G41" s="83"/>
      <c r="H41" s="83">
        <v>-3</v>
      </c>
    </row>
    <row r="42" spans="1:8" ht="15" x14ac:dyDescent="0.25">
      <c r="D42" s="57" t="s">
        <v>606</v>
      </c>
      <c r="E42" s="57"/>
      <c r="F42" s="57" t="s">
        <v>607</v>
      </c>
      <c r="G42" s="57"/>
      <c r="H42" s="57" t="s">
        <v>608</v>
      </c>
    </row>
    <row r="43" spans="1:8" x14ac:dyDescent="0.2">
      <c r="A43" s="101" t="s">
        <v>159</v>
      </c>
      <c r="B43" s="16" t="s">
        <v>604</v>
      </c>
      <c r="D43" s="84">
        <f>H27</f>
        <v>0</v>
      </c>
      <c r="F43" s="71">
        <f>B!F23</f>
        <v>0</v>
      </c>
      <c r="H43" s="84">
        <f>IF(F43&gt;0,D43/F43,0)</f>
        <v>0</v>
      </c>
    </row>
    <row r="45" spans="1:8" x14ac:dyDescent="0.2">
      <c r="A45" s="101" t="s">
        <v>160</v>
      </c>
      <c r="B45" s="16" t="s">
        <v>786</v>
      </c>
      <c r="D45" s="217">
        <v>0</v>
      </c>
      <c r="F45" s="218">
        <v>0</v>
      </c>
      <c r="H45" s="217">
        <f>IF(F45&gt;0,D45/F45,0)</f>
        <v>0</v>
      </c>
    </row>
    <row r="47" spans="1:8" x14ac:dyDescent="0.2">
      <c r="A47" s="101" t="s">
        <v>184</v>
      </c>
      <c r="B47" s="16" t="s">
        <v>605</v>
      </c>
      <c r="D47" s="84">
        <f>SUM(D43:D45)</f>
        <v>0</v>
      </c>
      <c r="F47" s="71">
        <f>SUM(F43:F45)</f>
        <v>0</v>
      </c>
      <c r="H47" s="84">
        <f>SUM(H43:H45)</f>
        <v>0</v>
      </c>
    </row>
  </sheetData>
  <sheetProtection password="8CA5" sheet="1" objects="1" scenarios="1"/>
  <mergeCells count="2">
    <mergeCell ref="B12:H16"/>
    <mergeCell ref="D38:H38"/>
  </mergeCells>
  <pageMargins left="0.7" right="0.7" top="0.75" bottom="0.75" header="0.3" footer="0.3"/>
  <pageSetup scale="90" fitToHeight="0" orientation="portrait" horizontalDpi="1200" verticalDpi="1200" r:id="rId1"/>
  <headerFooter>
    <oddHeader>&amp;R&amp;"-,Bold"WORKSHEET F-1B
MAJOR RENOVATION/REMODEL PROJECTS</oddHeader>
    <oddFooter xml:space="preserve">&amp;L&amp;"Arial,Regular"&amp;10&amp;F
&amp;A&amp;C&amp;"Arial,Regular"&amp;10Page 25
&amp;R&amp;"Arial,Regular"&amp;10Date Printed:  &amp;D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H47"/>
  <sheetViews>
    <sheetView topLeftCell="A6" zoomScale="75" zoomScaleNormal="75" workbookViewId="0">
      <selection activeCell="B12" sqref="B12:H16"/>
    </sheetView>
  </sheetViews>
  <sheetFormatPr defaultColWidth="9.140625" defaultRowHeight="14.25" x14ac:dyDescent="0.2"/>
  <cols>
    <col min="1" max="1" width="3.85546875" style="16" customWidth="1"/>
    <col min="2" max="2" width="22.7109375" style="16" customWidth="1"/>
    <col min="3" max="3" width="12.5703125" style="16" customWidth="1"/>
    <col min="4" max="4" width="20.5703125" style="16" customWidth="1"/>
    <col min="5" max="5" width="3.85546875" style="16" customWidth="1"/>
    <col min="6" max="6" width="15.42578125" style="16" customWidth="1"/>
    <col min="7" max="7" width="5" style="16" customWidth="1"/>
    <col min="8" max="8" width="17.28515625" style="16" customWidth="1"/>
    <col min="9" max="16384" width="9.140625" style="16"/>
  </cols>
  <sheetData>
    <row r="2" spans="1:8" ht="15" x14ac:dyDescent="0.25">
      <c r="A2" s="25" t="str">
        <f>"PROVIDER NAME:  "&amp;ProviderName</f>
        <v xml:space="preserve">PROVIDER NAME:  </v>
      </c>
      <c r="F2" s="29" t="s">
        <v>21</v>
      </c>
      <c r="H2" s="34">
        <f>IF(Begindate2 &lt;&gt; 0,(Begindate2), 0)</f>
        <v>0</v>
      </c>
    </row>
    <row r="4" spans="1:8" ht="15" x14ac:dyDescent="0.25">
      <c r="A4" s="25" t="str">
        <f>"NATIONAL PROVIDER ID:  "&amp;NPI</f>
        <v xml:space="preserve">NATIONAL PROVIDER ID:  </v>
      </c>
      <c r="F4" s="29" t="s">
        <v>22</v>
      </c>
      <c r="H4" s="34">
        <f>IF(Enddate2&lt;&gt;0,(Enddate2), 0)</f>
        <v>0</v>
      </c>
    </row>
    <row r="7" spans="1:8" ht="15" thickBot="1" x14ac:dyDescent="0.25">
      <c r="A7" s="122"/>
      <c r="B7" s="122"/>
      <c r="C7" s="122"/>
      <c r="D7" s="122"/>
      <c r="E7" s="122"/>
      <c r="F7" s="122"/>
      <c r="G7" s="122"/>
      <c r="H7" s="122"/>
    </row>
    <row r="9" spans="1:8" ht="15" x14ac:dyDescent="0.25">
      <c r="A9" s="25" t="s">
        <v>593</v>
      </c>
    </row>
    <row r="10" spans="1:8" ht="15" thickBot="1" x14ac:dyDescent="0.25"/>
    <row r="11" spans="1:8" ht="15.75" thickTop="1" x14ac:dyDescent="0.25">
      <c r="A11" s="123" t="s">
        <v>594</v>
      </c>
      <c r="B11" s="124"/>
      <c r="C11" s="124"/>
      <c r="D11" s="124"/>
      <c r="E11" s="124"/>
      <c r="F11" s="124"/>
      <c r="G11" s="124"/>
      <c r="H11" s="125"/>
    </row>
    <row r="12" spans="1:8" x14ac:dyDescent="0.2">
      <c r="A12" s="126"/>
      <c r="B12" s="304" t="s">
        <v>788</v>
      </c>
      <c r="C12" s="304"/>
      <c r="D12" s="304"/>
      <c r="E12" s="304"/>
      <c r="F12" s="304"/>
      <c r="G12" s="304"/>
      <c r="H12" s="305"/>
    </row>
    <row r="13" spans="1:8" x14ac:dyDescent="0.2">
      <c r="A13" s="126"/>
      <c r="B13" s="304"/>
      <c r="C13" s="304"/>
      <c r="D13" s="304"/>
      <c r="E13" s="304"/>
      <c r="F13" s="304"/>
      <c r="G13" s="304"/>
      <c r="H13" s="305"/>
    </row>
    <row r="14" spans="1:8" x14ac:dyDescent="0.2">
      <c r="A14" s="126"/>
      <c r="B14" s="304"/>
      <c r="C14" s="304"/>
      <c r="D14" s="304"/>
      <c r="E14" s="304"/>
      <c r="F14" s="304"/>
      <c r="G14" s="304"/>
      <c r="H14" s="305"/>
    </row>
    <row r="15" spans="1:8" x14ac:dyDescent="0.2">
      <c r="A15" s="126"/>
      <c r="B15" s="304"/>
      <c r="C15" s="304"/>
      <c r="D15" s="304"/>
      <c r="E15" s="304"/>
      <c r="F15" s="304"/>
      <c r="G15" s="304"/>
      <c r="H15" s="305"/>
    </row>
    <row r="16" spans="1:8" x14ac:dyDescent="0.2">
      <c r="A16" s="126"/>
      <c r="B16" s="304"/>
      <c r="C16" s="304"/>
      <c r="D16" s="304"/>
      <c r="E16" s="304"/>
      <c r="F16" s="304"/>
      <c r="G16" s="304"/>
      <c r="H16" s="305"/>
    </row>
    <row r="17" spans="1:8" ht="15" thickBot="1" x14ac:dyDescent="0.25">
      <c r="A17" s="127"/>
      <c r="B17" s="128"/>
      <c r="C17" s="128"/>
      <c r="D17" s="128"/>
      <c r="E17" s="128"/>
      <c r="F17" s="128"/>
      <c r="G17" s="128"/>
      <c r="H17" s="129"/>
    </row>
    <row r="18" spans="1:8" ht="15" thickTop="1" x14ac:dyDescent="0.2"/>
    <row r="20" spans="1:8" x14ac:dyDescent="0.2">
      <c r="A20" s="60" t="s">
        <v>35</v>
      </c>
      <c r="B20" s="16" t="s">
        <v>595</v>
      </c>
      <c r="H20" s="205"/>
    </row>
    <row r="21" spans="1:8" x14ac:dyDescent="0.2">
      <c r="A21" s="88"/>
      <c r="B21" s="16" t="s">
        <v>596</v>
      </c>
    </row>
    <row r="22" spans="1:8" x14ac:dyDescent="0.2">
      <c r="A22" s="88"/>
    </row>
    <row r="23" spans="1:8" x14ac:dyDescent="0.2">
      <c r="A23" s="60" t="s">
        <v>36</v>
      </c>
      <c r="B23" s="16" t="s">
        <v>787</v>
      </c>
      <c r="H23" s="205"/>
    </row>
    <row r="24" spans="1:8" x14ac:dyDescent="0.2">
      <c r="A24" s="88"/>
    </row>
    <row r="25" spans="1:8" x14ac:dyDescent="0.2">
      <c r="A25" s="60" t="s">
        <v>37</v>
      </c>
      <c r="B25" s="16" t="s">
        <v>597</v>
      </c>
      <c r="H25" s="216"/>
    </row>
    <row r="26" spans="1:8" x14ac:dyDescent="0.2">
      <c r="A26" s="88"/>
    </row>
    <row r="27" spans="1:8" x14ac:dyDescent="0.2">
      <c r="A27" s="60" t="s">
        <v>38</v>
      </c>
      <c r="B27" s="16" t="s">
        <v>598</v>
      </c>
      <c r="H27" s="214"/>
    </row>
    <row r="28" spans="1:8" x14ac:dyDescent="0.2">
      <c r="A28" s="88"/>
    </row>
    <row r="29" spans="1:8" x14ac:dyDescent="0.2">
      <c r="A29" s="60" t="s">
        <v>39</v>
      </c>
      <c r="B29" s="16" t="s">
        <v>599</v>
      </c>
      <c r="H29" s="205"/>
    </row>
    <row r="30" spans="1:8" x14ac:dyDescent="0.2">
      <c r="A30" s="88"/>
    </row>
    <row r="31" spans="1:8" x14ac:dyDescent="0.2">
      <c r="A31" s="60" t="s">
        <v>40</v>
      </c>
      <c r="B31" s="16" t="s">
        <v>600</v>
      </c>
      <c r="H31" s="216"/>
    </row>
    <row r="32" spans="1:8" x14ac:dyDescent="0.2">
      <c r="A32" s="88"/>
    </row>
    <row r="33" spans="1:8" x14ac:dyDescent="0.2">
      <c r="A33" s="60" t="s">
        <v>41</v>
      </c>
      <c r="B33" s="16" t="s">
        <v>601</v>
      </c>
      <c r="H33" s="205"/>
    </row>
    <row r="34" spans="1:8" x14ac:dyDescent="0.2">
      <c r="A34" s="88"/>
    </row>
    <row r="35" spans="1:8" x14ac:dyDescent="0.2">
      <c r="A35" s="60" t="s">
        <v>157</v>
      </c>
      <c r="B35" s="16" t="s">
        <v>602</v>
      </c>
      <c r="H35" s="205"/>
    </row>
    <row r="36" spans="1:8" x14ac:dyDescent="0.2">
      <c r="A36" s="88"/>
    </row>
    <row r="37" spans="1:8" x14ac:dyDescent="0.2">
      <c r="A37" s="88"/>
    </row>
    <row r="38" spans="1:8" ht="15" thickBot="1" x14ac:dyDescent="0.25">
      <c r="A38" s="60" t="s">
        <v>158</v>
      </c>
      <c r="B38" s="16" t="s">
        <v>603</v>
      </c>
      <c r="D38" s="306"/>
      <c r="E38" s="306"/>
      <c r="F38" s="306"/>
      <c r="G38" s="306"/>
      <c r="H38" s="306"/>
    </row>
    <row r="41" spans="1:8" x14ac:dyDescent="0.2">
      <c r="D41" s="83">
        <v>-1</v>
      </c>
      <c r="E41" s="83"/>
      <c r="F41" s="83">
        <v>-2</v>
      </c>
      <c r="G41" s="83"/>
      <c r="H41" s="83">
        <v>-3</v>
      </c>
    </row>
    <row r="42" spans="1:8" ht="15" x14ac:dyDescent="0.25">
      <c r="D42" s="57" t="s">
        <v>606</v>
      </c>
      <c r="E42" s="57"/>
      <c r="F42" s="57" t="s">
        <v>607</v>
      </c>
      <c r="G42" s="57"/>
      <c r="H42" s="57" t="s">
        <v>608</v>
      </c>
    </row>
    <row r="43" spans="1:8" x14ac:dyDescent="0.2">
      <c r="A43" s="101" t="s">
        <v>159</v>
      </c>
      <c r="B43" s="16" t="s">
        <v>604</v>
      </c>
      <c r="D43" s="84">
        <f>H27</f>
        <v>0</v>
      </c>
      <c r="F43" s="71">
        <f>B!F23</f>
        <v>0</v>
      </c>
      <c r="H43" s="84">
        <f>IF(F43&gt;0,D43/F43,0)</f>
        <v>0</v>
      </c>
    </row>
    <row r="45" spans="1:8" x14ac:dyDescent="0.2">
      <c r="A45" s="101" t="s">
        <v>160</v>
      </c>
      <c r="B45" s="16" t="s">
        <v>786</v>
      </c>
      <c r="D45" s="217">
        <v>0</v>
      </c>
      <c r="F45" s="218">
        <v>0</v>
      </c>
      <c r="H45" s="217">
        <f>IF(F45&gt;0,D45/F45,0)</f>
        <v>0</v>
      </c>
    </row>
    <row r="47" spans="1:8" x14ac:dyDescent="0.2">
      <c r="A47" s="101" t="s">
        <v>184</v>
      </c>
      <c r="B47" s="16" t="s">
        <v>605</v>
      </c>
      <c r="D47" s="84">
        <f>SUM(D43:D45)</f>
        <v>0</v>
      </c>
      <c r="F47" s="71">
        <f>SUM(F43:F45)</f>
        <v>0</v>
      </c>
      <c r="H47" s="84">
        <f>SUM(H43:H45)</f>
        <v>0</v>
      </c>
    </row>
  </sheetData>
  <sheetProtection password="8CA5" sheet="1" objects="1" scenarios="1"/>
  <mergeCells count="2">
    <mergeCell ref="B12:H16"/>
    <mergeCell ref="D38:H38"/>
  </mergeCells>
  <pageMargins left="0.7" right="0.7" top="0.75" bottom="0.75" header="0.3" footer="0.3"/>
  <pageSetup scale="90" fitToHeight="0" orientation="portrait" horizontalDpi="1200" verticalDpi="1200" r:id="rId1"/>
  <headerFooter>
    <oddHeader>&amp;R&amp;"-,Bold"WORKSHEET F-1C
MAJOR RENOVATION/REMODEL PROJECTS</oddHeader>
    <oddFooter xml:space="preserve">&amp;L&amp;"Arial,Regular"&amp;10&amp;F
&amp;A&amp;C&amp;"Arial,Regular"&amp;10Page 26
&amp;R&amp;"Arial,Regular"&amp;10Date Printed:  &amp;D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3:J56"/>
  <sheetViews>
    <sheetView topLeftCell="A16" zoomScale="75" zoomScaleNormal="75" workbookViewId="0">
      <selection activeCell="L28" sqref="L28"/>
    </sheetView>
  </sheetViews>
  <sheetFormatPr defaultColWidth="9.140625" defaultRowHeight="14.25" x14ac:dyDescent="0.2"/>
  <cols>
    <col min="1" max="1" width="4.140625" style="16" customWidth="1"/>
    <col min="2" max="2" width="18.7109375" style="16" customWidth="1"/>
    <col min="3" max="3" width="13" style="16" customWidth="1"/>
    <col min="4" max="4" width="11.42578125" style="16" customWidth="1"/>
    <col min="5" max="5" width="14.42578125" style="16" customWidth="1"/>
    <col min="6" max="6" width="10.7109375" style="16" customWidth="1"/>
    <col min="7" max="7" width="14.7109375" style="16" customWidth="1"/>
    <col min="8" max="8" width="16.140625" style="16" customWidth="1"/>
    <col min="9" max="10" width="14.7109375" style="16" customWidth="1"/>
    <col min="11" max="11" width="10.28515625" style="16" customWidth="1"/>
    <col min="12" max="12" width="16.140625" style="16" customWidth="1"/>
    <col min="13" max="13" width="11.5703125" style="16" customWidth="1"/>
    <col min="14" max="14" width="16.140625" style="16" customWidth="1"/>
    <col min="15" max="16384" width="9.140625" style="16"/>
  </cols>
  <sheetData>
    <row r="3" spans="1:10" ht="15" x14ac:dyDescent="0.25">
      <c r="A3" s="25" t="str">
        <f>"PROVIDER NAME:  "&amp;ProviderName</f>
        <v xml:space="preserve">PROVIDER NAME:  </v>
      </c>
      <c r="I3" s="29" t="s">
        <v>21</v>
      </c>
      <c r="J3" s="34">
        <f>IF(Begindate2 &lt;&gt; 0,(Begindate2), 0)</f>
        <v>0</v>
      </c>
    </row>
    <row r="5" spans="1:10" ht="15" x14ac:dyDescent="0.25">
      <c r="A5" s="25" t="str">
        <f>"NATIONAL PROVIDER ID:  "&amp;NPI</f>
        <v xml:space="preserve">NATIONAL PROVIDER ID:  </v>
      </c>
      <c r="I5" s="29" t="s">
        <v>22</v>
      </c>
      <c r="J5" s="34">
        <f>IF(Enddate2&lt;&gt;0,(Enddate2), 0)</f>
        <v>0</v>
      </c>
    </row>
    <row r="8" spans="1:10" ht="15" thickBot="1" x14ac:dyDescent="0.25"/>
    <row r="9" spans="1:10" ht="16.5" thickTop="1" x14ac:dyDescent="0.25">
      <c r="A9" s="130" t="s">
        <v>594</v>
      </c>
      <c r="B9" s="131"/>
      <c r="C9" s="131"/>
      <c r="D9" s="131"/>
      <c r="E9" s="131"/>
      <c r="F9" s="131"/>
      <c r="G9" s="131"/>
      <c r="H9" s="131"/>
      <c r="I9" s="131"/>
      <c r="J9" s="132"/>
    </row>
    <row r="10" spans="1:10" ht="14.25" customHeight="1" x14ac:dyDescent="0.2">
      <c r="A10" s="133"/>
      <c r="B10" s="307" t="s">
        <v>609</v>
      </c>
      <c r="C10" s="307"/>
      <c r="D10" s="307"/>
      <c r="E10" s="307"/>
      <c r="F10" s="307"/>
      <c r="G10" s="307"/>
      <c r="H10" s="307"/>
      <c r="I10" s="307"/>
      <c r="J10" s="308"/>
    </row>
    <row r="11" spans="1:10" ht="15.75" customHeight="1" x14ac:dyDescent="0.2">
      <c r="A11" s="133"/>
      <c r="B11" s="307"/>
      <c r="C11" s="307"/>
      <c r="D11" s="307"/>
      <c r="E11" s="307"/>
      <c r="F11" s="307"/>
      <c r="G11" s="307"/>
      <c r="H11" s="307"/>
      <c r="I11" s="307"/>
      <c r="J11" s="308"/>
    </row>
    <row r="12" spans="1:10" ht="15.75" customHeight="1" x14ac:dyDescent="0.2">
      <c r="A12" s="133"/>
      <c r="B12" s="307"/>
      <c r="C12" s="307"/>
      <c r="D12" s="307"/>
      <c r="E12" s="307"/>
      <c r="F12" s="307"/>
      <c r="G12" s="307"/>
      <c r="H12" s="307"/>
      <c r="I12" s="307"/>
      <c r="J12" s="308"/>
    </row>
    <row r="13" spans="1:10" ht="15.75" customHeight="1" thickBot="1" x14ac:dyDescent="0.25">
      <c r="A13" s="127"/>
      <c r="B13" s="309"/>
      <c r="C13" s="309"/>
      <c r="D13" s="309"/>
      <c r="E13" s="309"/>
      <c r="F13" s="309"/>
      <c r="G13" s="309"/>
      <c r="H13" s="309"/>
      <c r="I13" s="309"/>
      <c r="J13" s="310"/>
    </row>
    <row r="14" spans="1:10" ht="15" thickTop="1" x14ac:dyDescent="0.2"/>
    <row r="17" spans="1:10" ht="15" x14ac:dyDescent="0.25">
      <c r="A17" s="25" t="s">
        <v>610</v>
      </c>
    </row>
    <row r="19" spans="1:10" x14ac:dyDescent="0.2">
      <c r="G19" s="83">
        <v>-1</v>
      </c>
      <c r="H19" s="83">
        <v>-2</v>
      </c>
      <c r="I19" s="83">
        <v>-3</v>
      </c>
      <c r="J19" s="83">
        <v>-4</v>
      </c>
    </row>
    <row r="20" spans="1:10" x14ac:dyDescent="0.2">
      <c r="B20" s="16" t="s">
        <v>611</v>
      </c>
      <c r="G20" s="63" t="s">
        <v>185</v>
      </c>
      <c r="H20" s="63" t="s">
        <v>187</v>
      </c>
      <c r="I20" s="63" t="s">
        <v>633</v>
      </c>
      <c r="J20" s="63" t="s">
        <v>174</v>
      </c>
    </row>
    <row r="21" spans="1:10" x14ac:dyDescent="0.2">
      <c r="G21" s="28" t="s">
        <v>186</v>
      </c>
      <c r="H21" s="28" t="s">
        <v>173</v>
      </c>
      <c r="I21" s="28" t="s">
        <v>173</v>
      </c>
      <c r="J21" s="28" t="s">
        <v>188</v>
      </c>
    </row>
    <row r="23" spans="1:10" ht="15.75" thickBot="1" x14ac:dyDescent="0.3">
      <c r="A23" s="60" t="s">
        <v>35</v>
      </c>
      <c r="B23" s="25" t="s">
        <v>369</v>
      </c>
      <c r="G23" s="134">
        <f>'C-3'!D140</f>
        <v>0</v>
      </c>
      <c r="H23" s="134">
        <f>'C-3'!E140</f>
        <v>0</v>
      </c>
      <c r="I23" s="134">
        <f>'C-3'!F140</f>
        <v>0</v>
      </c>
      <c r="J23" s="134">
        <f>'C-3'!G140</f>
        <v>0</v>
      </c>
    </row>
    <row r="24" spans="1:10" ht="15" thickTop="1" x14ac:dyDescent="0.2"/>
    <row r="27" spans="1:10" ht="15" x14ac:dyDescent="0.25">
      <c r="A27" s="25" t="s">
        <v>613</v>
      </c>
    </row>
    <row r="30" spans="1:10" x14ac:dyDescent="0.2">
      <c r="A30" s="101" t="s">
        <v>36</v>
      </c>
      <c r="B30" s="16" t="s">
        <v>614</v>
      </c>
      <c r="J30" s="84">
        <f>J23</f>
        <v>0</v>
      </c>
    </row>
    <row r="32" spans="1:10" x14ac:dyDescent="0.2">
      <c r="A32" s="101" t="s">
        <v>37</v>
      </c>
      <c r="B32" s="16" t="s">
        <v>615</v>
      </c>
      <c r="J32" s="71">
        <f>B!E42</f>
        <v>0</v>
      </c>
    </row>
    <row r="34" spans="1:10" ht="15" thickBot="1" x14ac:dyDescent="0.25">
      <c r="A34" s="101" t="s">
        <v>38</v>
      </c>
      <c r="B34" s="16" t="s">
        <v>616</v>
      </c>
      <c r="J34" s="86">
        <f>ROUND(IF(ISERR(+J30/J32),0,+J30/J32),2)</f>
        <v>0</v>
      </c>
    </row>
    <row r="35" spans="1:10" ht="15" thickTop="1" x14ac:dyDescent="0.2"/>
    <row r="36" spans="1:10" x14ac:dyDescent="0.2">
      <c r="A36" s="101" t="s">
        <v>39</v>
      </c>
      <c r="B36" s="16" t="s">
        <v>617</v>
      </c>
      <c r="J36" s="71">
        <f>B!H42</f>
        <v>0</v>
      </c>
    </row>
    <row r="38" spans="1:10" ht="15" thickBot="1" x14ac:dyDescent="0.25">
      <c r="A38" s="101" t="s">
        <v>40</v>
      </c>
      <c r="B38" s="16" t="s">
        <v>618</v>
      </c>
      <c r="J38" s="86">
        <f>ROUND(+J36*J34,0)</f>
        <v>0</v>
      </c>
    </row>
    <row r="39" spans="1:10" ht="15.75" thickTop="1" thickBot="1" x14ac:dyDescent="0.25"/>
    <row r="40" spans="1:10" ht="15.75" thickBot="1" x14ac:dyDescent="0.3">
      <c r="A40" s="101" t="s">
        <v>41</v>
      </c>
      <c r="B40" s="25" t="s">
        <v>619</v>
      </c>
      <c r="J40" s="150">
        <f>'G-1 Pt III'!H51</f>
        <v>0</v>
      </c>
    </row>
    <row r="42" spans="1:10" x14ac:dyDescent="0.2">
      <c r="B42" s="16" t="s">
        <v>780</v>
      </c>
      <c r="J42" s="151">
        <f>'G-1 Pt III'!H51-'G-1 Pt I-II'!J40</f>
        <v>0</v>
      </c>
    </row>
    <row r="44" spans="1:10" ht="15" thickBot="1" x14ac:dyDescent="0.25">
      <c r="B44" s="16" t="s">
        <v>620</v>
      </c>
      <c r="J44" s="86">
        <f>J40+J42</f>
        <v>0</v>
      </c>
    </row>
    <row r="45" spans="1:10" ht="15.75" thickTop="1" thickBot="1" x14ac:dyDescent="0.25"/>
    <row r="46" spans="1:10" ht="15.75" thickBot="1" x14ac:dyDescent="0.3">
      <c r="A46" s="101" t="s">
        <v>157</v>
      </c>
      <c r="B46" s="25" t="s">
        <v>621</v>
      </c>
      <c r="J46" s="150">
        <f>'G-1 Pt IV'!N52</f>
        <v>0</v>
      </c>
    </row>
    <row r="48" spans="1:10" x14ac:dyDescent="0.2">
      <c r="B48" s="16" t="s">
        <v>781</v>
      </c>
      <c r="J48" s="151">
        <f>'G-1 Pt IV'!N52-'G-1 Pt I-II'!J46</f>
        <v>0</v>
      </c>
    </row>
    <row r="50" spans="1:10" ht="15" thickBot="1" x14ac:dyDescent="0.25">
      <c r="B50" s="16" t="s">
        <v>622</v>
      </c>
      <c r="J50" s="86">
        <f>J46+J48</f>
        <v>0</v>
      </c>
    </row>
    <row r="51" spans="1:10" ht="15" thickTop="1" x14ac:dyDescent="0.2"/>
    <row r="52" spans="1:10" ht="15" thickBot="1" x14ac:dyDescent="0.25">
      <c r="A52" s="101" t="s">
        <v>158</v>
      </c>
      <c r="B52" s="16" t="s">
        <v>623</v>
      </c>
      <c r="J52" s="86">
        <f>J38-J50</f>
        <v>0</v>
      </c>
    </row>
    <row r="53" spans="1:10" ht="15" thickTop="1" x14ac:dyDescent="0.2">
      <c r="B53" s="16" t="s">
        <v>624</v>
      </c>
    </row>
    <row r="55" spans="1:10" ht="15" thickBot="1" x14ac:dyDescent="0.25">
      <c r="A55" s="101" t="s">
        <v>159</v>
      </c>
      <c r="B55" s="16" t="s">
        <v>625</v>
      </c>
      <c r="J55" s="86">
        <f>IF(J52&gt;0,0,J44-J38)</f>
        <v>0</v>
      </c>
    </row>
    <row r="56" spans="1:10" ht="15" thickTop="1" x14ac:dyDescent="0.2"/>
  </sheetData>
  <sheetProtection password="8CA5" sheet="1" objects="1" scenarios="1"/>
  <mergeCells count="1">
    <mergeCell ref="B10:J13"/>
  </mergeCells>
  <pageMargins left="0.7" right="0.7" top="0.75" bottom="0.75" header="0.3" footer="0.3"/>
  <pageSetup scale="68" firstPageNumber="27" fitToHeight="0" orientation="portrait" useFirstPageNumber="1" horizontalDpi="1200" verticalDpi="1200" r:id="rId1"/>
  <headerFooter>
    <oddHeader>&amp;R&amp;"-,Bold"WORKSHEET G-1
DIRECT HEALTHCARE COST ADJUSTMENT</oddHeader>
    <oddFooter xml:space="preserve">&amp;L&amp;"Arial,Regular"&amp;10&amp;F
&amp;A&amp;C&amp;"Arial,Regular"&amp;10Page &amp;P
&amp;R&amp;"Arial,Regular"&amp;10Print Date:  &amp;D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6"/>
  <sheetViews>
    <sheetView view="pageLayout" topLeftCell="A25" zoomScaleNormal="100" workbookViewId="0">
      <selection activeCell="B43" sqref="B43"/>
    </sheetView>
  </sheetViews>
  <sheetFormatPr defaultColWidth="9.140625" defaultRowHeight="15.75" x14ac:dyDescent="0.25"/>
  <cols>
    <col min="1" max="1" width="8.85546875" style="187" customWidth="1"/>
    <col min="2" max="2" width="8" style="187" customWidth="1"/>
    <col min="3" max="3" width="8.85546875" style="187" customWidth="1"/>
    <col min="4" max="4" width="8" style="187" customWidth="1"/>
    <col min="5" max="5" width="10.42578125" style="187" customWidth="1"/>
    <col min="6" max="6" width="8" style="187" customWidth="1"/>
    <col min="7" max="7" width="10.7109375" style="187" customWidth="1"/>
    <col min="8" max="8" width="7.85546875" style="187" customWidth="1"/>
    <col min="9" max="9" width="7.5703125" style="187" customWidth="1"/>
    <col min="10" max="11" width="8" style="187" customWidth="1"/>
    <col min="12" max="16384" width="9.140625" style="187"/>
  </cols>
  <sheetData>
    <row r="1" spans="1:11" s="188" customFormat="1" ht="18.75" x14ac:dyDescent="0.3">
      <c r="A1" s="263" t="s">
        <v>32</v>
      </c>
      <c r="B1" s="263"/>
      <c r="C1" s="263"/>
      <c r="D1" s="263"/>
      <c r="E1" s="263"/>
      <c r="F1" s="263"/>
      <c r="G1" s="263"/>
      <c r="H1" s="263"/>
      <c r="I1" s="263"/>
      <c r="J1" s="263"/>
      <c r="K1" s="263"/>
    </row>
    <row r="2" spans="1:11" s="189" customFormat="1" ht="12.75" x14ac:dyDescent="0.2"/>
    <row r="3" spans="1:11" s="188" customFormat="1" x14ac:dyDescent="0.25">
      <c r="A3" s="264" t="s">
        <v>716</v>
      </c>
      <c r="B3" s="264"/>
      <c r="C3" s="264"/>
      <c r="D3" s="264"/>
      <c r="E3" s="264"/>
      <c r="F3" s="264"/>
      <c r="G3" s="264"/>
      <c r="H3" s="264"/>
      <c r="I3" s="264"/>
      <c r="J3" s="264"/>
      <c r="K3" s="264"/>
    </row>
    <row r="4" spans="1:11" s="189" customFormat="1" ht="12.75" x14ac:dyDescent="0.2"/>
    <row r="5" spans="1:11" s="189" customFormat="1" ht="12.75" x14ac:dyDescent="0.2">
      <c r="D5" s="265" t="s">
        <v>717</v>
      </c>
      <c r="E5" s="265"/>
      <c r="F5" s="265"/>
      <c r="G5" s="265"/>
      <c r="H5" s="265"/>
    </row>
    <row r="6" spans="1:11" s="189" customFormat="1" ht="12.75" x14ac:dyDescent="0.2"/>
    <row r="7" spans="1:11" s="188" customFormat="1" x14ac:dyDescent="0.25">
      <c r="A7" s="266">
        <f>ProviderName</f>
        <v>0</v>
      </c>
      <c r="B7" s="266"/>
      <c r="C7" s="266"/>
      <c r="D7" s="266"/>
      <c r="E7" s="266"/>
      <c r="F7" s="266"/>
      <c r="G7" s="266"/>
      <c r="H7" s="266"/>
      <c r="I7" s="266"/>
      <c r="J7" s="266"/>
      <c r="K7" s="266"/>
    </row>
    <row r="8" spans="1:11" s="188" customFormat="1" x14ac:dyDescent="0.25">
      <c r="D8" s="191" t="s">
        <v>718</v>
      </c>
      <c r="E8" s="192">
        <f>Begindate2</f>
        <v>0</v>
      </c>
      <c r="F8" s="190" t="s">
        <v>719</v>
      </c>
      <c r="G8" s="192">
        <f>Enddate2</f>
        <v>0</v>
      </c>
    </row>
    <row r="9" spans="1:11" s="189" customFormat="1" ht="12.75" x14ac:dyDescent="0.2"/>
    <row r="10" spans="1:11" s="193" customFormat="1" ht="12" x14ac:dyDescent="0.2">
      <c r="A10" s="193" t="s">
        <v>720</v>
      </c>
    </row>
    <row r="11" spans="1:11" s="193" customFormat="1" ht="12" x14ac:dyDescent="0.2">
      <c r="A11" s="193" t="s">
        <v>721</v>
      </c>
    </row>
    <row r="12" spans="1:11" s="197" customFormat="1" ht="12.75" x14ac:dyDescent="0.2"/>
    <row r="13" spans="1:11" x14ac:dyDescent="0.25">
      <c r="A13" s="194"/>
      <c r="B13" s="195"/>
      <c r="C13" s="196"/>
      <c r="D13" s="267" t="s">
        <v>722</v>
      </c>
      <c r="E13" s="268"/>
      <c r="F13" s="267" t="s">
        <v>452</v>
      </c>
      <c r="G13" s="269"/>
      <c r="H13" s="268"/>
      <c r="I13" s="267" t="s">
        <v>723</v>
      </c>
      <c r="J13" s="269"/>
      <c r="K13" s="268"/>
    </row>
    <row r="14" spans="1:11" x14ac:dyDescent="0.25">
      <c r="A14" s="194"/>
      <c r="B14" s="195"/>
      <c r="C14" s="195"/>
      <c r="D14" s="194"/>
      <c r="E14" s="196"/>
      <c r="F14" s="194"/>
      <c r="G14" s="195"/>
      <c r="H14" s="196"/>
      <c r="I14" s="194"/>
      <c r="J14" s="195"/>
      <c r="K14" s="196"/>
    </row>
    <row r="15" spans="1:11" ht="16.5" x14ac:dyDescent="0.3">
      <c r="A15" s="260" t="s">
        <v>724</v>
      </c>
      <c r="B15" s="261"/>
      <c r="C15" s="261"/>
      <c r="D15" s="254">
        <f>'C-3'!D98+'C-3'!E98</f>
        <v>0</v>
      </c>
      <c r="E15" s="256"/>
      <c r="F15" s="257">
        <f>'C-3'!F98</f>
        <v>0</v>
      </c>
      <c r="G15" s="258"/>
      <c r="H15" s="259"/>
      <c r="I15" s="254">
        <f>'C-3'!G98</f>
        <v>0</v>
      </c>
      <c r="J15" s="255"/>
      <c r="K15" s="256"/>
    </row>
    <row r="16" spans="1:11" x14ac:dyDescent="0.25">
      <c r="A16" s="194"/>
      <c r="B16" s="195"/>
      <c r="C16" s="196"/>
      <c r="D16" s="199"/>
      <c r="E16" s="200"/>
      <c r="F16" s="199"/>
      <c r="G16" s="201"/>
      <c r="H16" s="200"/>
      <c r="I16" s="199"/>
      <c r="J16" s="201"/>
      <c r="K16" s="200"/>
    </row>
    <row r="17" spans="1:11" ht="16.5" x14ac:dyDescent="0.3">
      <c r="A17" s="260" t="s">
        <v>725</v>
      </c>
      <c r="B17" s="261"/>
      <c r="C17" s="262"/>
      <c r="D17" s="254">
        <f>'C-3'!D140+'C-3'!E140</f>
        <v>0</v>
      </c>
      <c r="E17" s="256"/>
      <c r="F17" s="257">
        <f>'C-3'!F140</f>
        <v>0</v>
      </c>
      <c r="G17" s="258"/>
      <c r="H17" s="259"/>
      <c r="I17" s="254">
        <f>'C-3'!G140</f>
        <v>0</v>
      </c>
      <c r="J17" s="255"/>
      <c r="K17" s="256"/>
    </row>
    <row r="18" spans="1:11" x14ac:dyDescent="0.25">
      <c r="A18" s="194"/>
      <c r="B18" s="195"/>
      <c r="C18" s="196"/>
      <c r="D18" s="199"/>
      <c r="E18" s="200"/>
      <c r="F18" s="199"/>
      <c r="G18" s="201"/>
      <c r="H18" s="200"/>
      <c r="I18" s="199"/>
      <c r="J18" s="201"/>
      <c r="K18" s="200"/>
    </row>
    <row r="19" spans="1:11" ht="16.5" x14ac:dyDescent="0.3">
      <c r="A19" s="260" t="s">
        <v>726</v>
      </c>
      <c r="B19" s="261"/>
      <c r="C19" s="262"/>
      <c r="D19" s="254">
        <f>'C-3'!D163+'C-3'!E163</f>
        <v>0</v>
      </c>
      <c r="E19" s="256"/>
      <c r="F19" s="257">
        <f>'C-3'!F163</f>
        <v>0</v>
      </c>
      <c r="G19" s="258"/>
      <c r="H19" s="259"/>
      <c r="I19" s="254">
        <f>'C-3'!G163</f>
        <v>0</v>
      </c>
      <c r="J19" s="255"/>
      <c r="K19" s="256"/>
    </row>
    <row r="20" spans="1:11" x14ac:dyDescent="0.25">
      <c r="A20" s="194"/>
      <c r="B20" s="195"/>
      <c r="C20" s="196"/>
      <c r="D20" s="199"/>
      <c r="E20" s="200"/>
      <c r="F20" s="199"/>
      <c r="G20" s="201"/>
      <c r="H20" s="200"/>
      <c r="I20" s="199"/>
      <c r="J20" s="201"/>
      <c r="K20" s="200"/>
    </row>
    <row r="21" spans="1:11" ht="16.5" x14ac:dyDescent="0.3">
      <c r="A21" s="260" t="s">
        <v>727</v>
      </c>
      <c r="B21" s="261"/>
      <c r="C21" s="262"/>
      <c r="D21" s="254">
        <f>'C-3'!D178+'C-3'!E178</f>
        <v>0</v>
      </c>
      <c r="E21" s="256"/>
      <c r="F21" s="257">
        <f>'C-3'!F178</f>
        <v>0</v>
      </c>
      <c r="G21" s="258"/>
      <c r="H21" s="259"/>
      <c r="I21" s="254">
        <f>'C-3'!G178</f>
        <v>0</v>
      </c>
      <c r="J21" s="255"/>
      <c r="K21" s="256"/>
    </row>
    <row r="22" spans="1:11" x14ac:dyDescent="0.25">
      <c r="A22" s="194"/>
      <c r="B22" s="195"/>
      <c r="C22" s="196"/>
      <c r="D22" s="199"/>
      <c r="E22" s="200"/>
      <c r="F22" s="199"/>
      <c r="G22" s="201"/>
      <c r="H22" s="200"/>
      <c r="I22" s="199"/>
      <c r="J22" s="201"/>
      <c r="K22" s="200"/>
    </row>
    <row r="23" spans="1:11" ht="16.5" x14ac:dyDescent="0.3">
      <c r="A23" s="260" t="s">
        <v>180</v>
      </c>
      <c r="B23" s="261"/>
      <c r="C23" s="262"/>
      <c r="D23" s="254">
        <f>'C-3'!D199+'C-3'!E199</f>
        <v>0</v>
      </c>
      <c r="E23" s="256"/>
      <c r="F23" s="257">
        <f>'C-3'!F199</f>
        <v>0</v>
      </c>
      <c r="G23" s="258"/>
      <c r="H23" s="259"/>
      <c r="I23" s="254">
        <f>'C-3'!G199</f>
        <v>0</v>
      </c>
      <c r="J23" s="255"/>
      <c r="K23" s="256"/>
    </row>
    <row r="24" spans="1:11" x14ac:dyDescent="0.25">
      <c r="A24" s="194"/>
      <c r="B24" s="195"/>
      <c r="C24" s="196"/>
      <c r="D24" s="199"/>
      <c r="E24" s="200"/>
      <c r="F24" s="199"/>
      <c r="G24" s="201"/>
      <c r="H24" s="200"/>
      <c r="I24" s="199"/>
      <c r="J24" s="201"/>
      <c r="K24" s="200"/>
    </row>
    <row r="25" spans="1:11" ht="16.5" x14ac:dyDescent="0.3">
      <c r="A25" s="260" t="s">
        <v>728</v>
      </c>
      <c r="B25" s="261"/>
      <c r="C25" s="262"/>
      <c r="D25" s="254">
        <f>'C-3'!D239+'C-3'!E239</f>
        <v>0</v>
      </c>
      <c r="E25" s="256"/>
      <c r="F25" s="257">
        <f>'C-3'!F239</f>
        <v>0</v>
      </c>
      <c r="G25" s="258"/>
      <c r="H25" s="259"/>
      <c r="I25" s="254">
        <f>'C-3'!G239</f>
        <v>0</v>
      </c>
      <c r="J25" s="255"/>
      <c r="K25" s="256"/>
    </row>
    <row r="26" spans="1:11" x14ac:dyDescent="0.25">
      <c r="A26" s="194"/>
      <c r="B26" s="195"/>
      <c r="C26" s="196"/>
      <c r="D26" s="199"/>
      <c r="E26" s="200"/>
      <c r="F26" s="199"/>
      <c r="G26" s="201"/>
      <c r="H26" s="200"/>
      <c r="I26" s="199"/>
      <c r="J26" s="201"/>
      <c r="K26" s="200"/>
    </row>
    <row r="27" spans="1:11" ht="16.5" x14ac:dyDescent="0.3">
      <c r="A27" s="260" t="s">
        <v>729</v>
      </c>
      <c r="B27" s="261"/>
      <c r="C27" s="262"/>
      <c r="D27" s="254">
        <f>'C-3'!D270+'C-3'!E270</f>
        <v>0</v>
      </c>
      <c r="E27" s="256"/>
      <c r="F27" s="257">
        <f>'C-3'!F270</f>
        <v>0</v>
      </c>
      <c r="G27" s="258"/>
      <c r="H27" s="259"/>
      <c r="I27" s="254">
        <f>'C-3'!G270</f>
        <v>0</v>
      </c>
      <c r="J27" s="255"/>
      <c r="K27" s="256"/>
    </row>
    <row r="28" spans="1:11" x14ac:dyDescent="0.25">
      <c r="A28" s="194"/>
      <c r="B28" s="195"/>
      <c r="C28" s="196"/>
      <c r="D28" s="199"/>
      <c r="E28" s="200"/>
      <c r="F28" s="199"/>
      <c r="G28" s="201"/>
      <c r="H28" s="200"/>
      <c r="I28" s="199"/>
      <c r="J28" s="201"/>
      <c r="K28" s="200"/>
    </row>
    <row r="29" spans="1:11" ht="16.5" x14ac:dyDescent="0.3">
      <c r="A29" s="260" t="s">
        <v>730</v>
      </c>
      <c r="B29" s="261"/>
      <c r="C29" s="262"/>
      <c r="D29" s="254">
        <f>'C-3'!D285+'C-3'!E285</f>
        <v>0</v>
      </c>
      <c r="E29" s="256"/>
      <c r="F29" s="257">
        <f>'C-3'!F285</f>
        <v>0</v>
      </c>
      <c r="G29" s="258"/>
      <c r="H29" s="259"/>
      <c r="I29" s="254">
        <f>'C-3'!G285</f>
        <v>0</v>
      </c>
      <c r="J29" s="255"/>
      <c r="K29" s="256"/>
    </row>
    <row r="30" spans="1:11" x14ac:dyDescent="0.25">
      <c r="A30" s="194"/>
      <c r="B30" s="195"/>
      <c r="C30" s="196"/>
      <c r="D30" s="199"/>
      <c r="E30" s="200"/>
      <c r="F30" s="199"/>
      <c r="G30" s="201"/>
      <c r="H30" s="200"/>
      <c r="I30" s="199"/>
      <c r="J30" s="201"/>
      <c r="K30" s="200"/>
    </row>
    <row r="31" spans="1:11" ht="16.5" x14ac:dyDescent="0.3">
      <c r="A31" s="260" t="s">
        <v>731</v>
      </c>
      <c r="B31" s="261"/>
      <c r="C31" s="262"/>
      <c r="D31" s="254">
        <f>'C-3'!D288+'C-3'!E288</f>
        <v>0</v>
      </c>
      <c r="E31" s="256"/>
      <c r="F31" s="257">
        <f>'C-3'!F288</f>
        <v>0</v>
      </c>
      <c r="G31" s="258"/>
      <c r="H31" s="259"/>
      <c r="I31" s="254">
        <f>'C-3'!G288</f>
        <v>0</v>
      </c>
      <c r="J31" s="255"/>
      <c r="K31" s="256"/>
    </row>
    <row r="32" spans="1:11" s="197" customFormat="1" ht="12.75" x14ac:dyDescent="0.2"/>
    <row r="33" spans="1:11" s="197" customFormat="1" ht="12.75" x14ac:dyDescent="0.2"/>
    <row r="34" spans="1:11" s="197" customFormat="1" ht="13.5" thickBot="1" x14ac:dyDescent="0.25"/>
    <row r="35" spans="1:11" s="197" customFormat="1" ht="13.5" thickBot="1" x14ac:dyDescent="0.25">
      <c r="A35" s="197" t="s">
        <v>732</v>
      </c>
      <c r="F35" s="251" t="str">
        <f>IF('G-1 Pt I-II'!J55&gt;0,'G-1 Pt I-II'!J55,"N/A")</f>
        <v>N/A</v>
      </c>
      <c r="G35" s="252"/>
      <c r="H35" s="253"/>
    </row>
    <row r="36" spans="1:11" s="197" customFormat="1" ht="12.75" x14ac:dyDescent="0.2">
      <c r="A36" s="197" t="s">
        <v>733</v>
      </c>
    </row>
    <row r="37" spans="1:11" s="197" customFormat="1" ht="12.75" x14ac:dyDescent="0.2"/>
    <row r="38" spans="1:11" s="197" customFormat="1" ht="12.75" x14ac:dyDescent="0.2"/>
    <row r="39" spans="1:11" s="197" customFormat="1" ht="12.75" x14ac:dyDescent="0.2">
      <c r="A39" s="202"/>
      <c r="B39" s="202"/>
      <c r="C39" s="202"/>
      <c r="D39" s="202"/>
      <c r="E39" s="202"/>
      <c r="I39" s="202"/>
      <c r="J39" s="202"/>
      <c r="K39" s="202"/>
    </row>
    <row r="40" spans="1:11" x14ac:dyDescent="0.25">
      <c r="A40" s="197" t="s">
        <v>734</v>
      </c>
      <c r="I40" s="197" t="s">
        <v>735</v>
      </c>
    </row>
    <row r="41" spans="1:11" s="197" customFormat="1" ht="12.75" x14ac:dyDescent="0.2"/>
    <row r="42" spans="1:11" s="197" customFormat="1" ht="12.75" x14ac:dyDescent="0.2">
      <c r="A42" s="198" t="s">
        <v>736</v>
      </c>
    </row>
    <row r="43" spans="1:11" s="197" customFormat="1" ht="12.75" x14ac:dyDescent="0.2"/>
    <row r="44" spans="1:11" s="197" customFormat="1" ht="12.75" x14ac:dyDescent="0.2">
      <c r="A44" s="197" t="s">
        <v>32</v>
      </c>
    </row>
    <row r="45" spans="1:11" s="197" customFormat="1" ht="12.75" x14ac:dyDescent="0.2">
      <c r="A45" s="197" t="s">
        <v>792</v>
      </c>
    </row>
    <row r="46" spans="1:11" s="197" customFormat="1" ht="12.75" x14ac:dyDescent="0.2">
      <c r="A46" s="197" t="s">
        <v>793</v>
      </c>
    </row>
  </sheetData>
  <sheetProtection password="8CA5" sheet="1" objects="1" scenarios="1"/>
  <mergeCells count="44">
    <mergeCell ref="A1:K1"/>
    <mergeCell ref="A3:K3"/>
    <mergeCell ref="D5:H5"/>
    <mergeCell ref="A7:K7"/>
    <mergeCell ref="D13:E13"/>
    <mergeCell ref="F13:H13"/>
    <mergeCell ref="I13:K13"/>
    <mergeCell ref="A27:C27"/>
    <mergeCell ref="A29:C29"/>
    <mergeCell ref="A31:C31"/>
    <mergeCell ref="D15:E15"/>
    <mergeCell ref="F15:H15"/>
    <mergeCell ref="D21:E21"/>
    <mergeCell ref="F21:H21"/>
    <mergeCell ref="D27:E27"/>
    <mergeCell ref="F27:H27"/>
    <mergeCell ref="A15:C15"/>
    <mergeCell ref="A17:C17"/>
    <mergeCell ref="A19:C19"/>
    <mergeCell ref="A21:C21"/>
    <mergeCell ref="A23:C23"/>
    <mergeCell ref="A25:C25"/>
    <mergeCell ref="I15:K15"/>
    <mergeCell ref="D17:E17"/>
    <mergeCell ref="F17:H17"/>
    <mergeCell ref="I17:K17"/>
    <mergeCell ref="D19:E19"/>
    <mergeCell ref="F19:H19"/>
    <mergeCell ref="I19:K19"/>
    <mergeCell ref="I21:K21"/>
    <mergeCell ref="D23:E23"/>
    <mergeCell ref="F23:H23"/>
    <mergeCell ref="I23:K23"/>
    <mergeCell ref="D25:E25"/>
    <mergeCell ref="F25:H25"/>
    <mergeCell ref="I25:K25"/>
    <mergeCell ref="F35:H35"/>
    <mergeCell ref="I27:K27"/>
    <mergeCell ref="D29:E29"/>
    <mergeCell ref="F29:H29"/>
    <mergeCell ref="I29:K29"/>
    <mergeCell ref="D31:E31"/>
    <mergeCell ref="F31:H31"/>
    <mergeCell ref="I31:K31"/>
  </mergeCells>
  <pageMargins left="0.7" right="0.7" top="0.75" bottom="0.75" header="0.3" footer="0.3"/>
  <pageSetup scale="95" fitToHeight="0" orientation="portrait" r:id="rId1"/>
  <headerFooter>
    <oddFooter xml:space="preserve">&amp;L&amp;"Arial Narrow,Regular"&amp;10&amp;F
&amp;A&amp;R&amp;"Arial Narrow,Regular"&amp;10Print Date:  &amp;D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3:J53"/>
  <sheetViews>
    <sheetView zoomScale="75" zoomScaleNormal="75" workbookViewId="0">
      <selection activeCell="L20" sqref="L20"/>
    </sheetView>
  </sheetViews>
  <sheetFormatPr defaultColWidth="9.140625" defaultRowHeight="14.25" x14ac:dyDescent="0.2"/>
  <cols>
    <col min="1" max="1" width="4.140625" style="16" customWidth="1"/>
    <col min="2" max="2" width="18.7109375" style="16" customWidth="1"/>
    <col min="3" max="3" width="13" style="16" customWidth="1"/>
    <col min="4" max="4" width="11.42578125" style="16" customWidth="1"/>
    <col min="5" max="5" width="14.42578125" style="16" customWidth="1"/>
    <col min="6" max="6" width="10.7109375" style="16" customWidth="1"/>
    <col min="7" max="7" width="14.7109375" style="16" customWidth="1"/>
    <col min="8" max="8" width="16.140625" style="16" customWidth="1"/>
    <col min="9" max="10" width="14.7109375" style="16" customWidth="1"/>
    <col min="11" max="11" width="10.28515625" style="16" customWidth="1"/>
    <col min="12" max="12" width="16.140625" style="16" customWidth="1"/>
    <col min="13" max="13" width="11.5703125" style="16" customWidth="1"/>
    <col min="14" max="14" width="16.140625" style="16" customWidth="1"/>
    <col min="15" max="16384" width="9.140625" style="16"/>
  </cols>
  <sheetData>
    <row r="3" spans="1:10" ht="15" x14ac:dyDescent="0.25">
      <c r="A3" s="25" t="str">
        <f>"PROVIDER NAME:  "&amp;ProviderName</f>
        <v xml:space="preserve">PROVIDER NAME:  </v>
      </c>
      <c r="I3" s="29" t="s">
        <v>21</v>
      </c>
      <c r="J3" s="34">
        <f>IF(Begindate2 &lt;&gt; 0,(Begindate2), 0)</f>
        <v>0</v>
      </c>
    </row>
    <row r="5" spans="1:10" ht="15" x14ac:dyDescent="0.25">
      <c r="A5" s="25" t="str">
        <f>"NATIONAL PROVIDER ID:  "&amp;NPI</f>
        <v xml:space="preserve">NATIONAL PROVIDER ID:  </v>
      </c>
      <c r="I5" s="29" t="s">
        <v>22</v>
      </c>
      <c r="J5" s="34">
        <f>IF(Enddate2&lt;&gt;0,(Enddate2), 0)</f>
        <v>0</v>
      </c>
    </row>
    <row r="8" spans="1:10" ht="15" x14ac:dyDescent="0.25">
      <c r="A8" s="25" t="s">
        <v>626</v>
      </c>
    </row>
    <row r="10" spans="1:10" x14ac:dyDescent="0.2">
      <c r="B10" s="16" t="s">
        <v>627</v>
      </c>
    </row>
    <row r="11" spans="1:10" x14ac:dyDescent="0.2">
      <c r="B11" s="16" t="s">
        <v>628</v>
      </c>
    </row>
    <row r="12" spans="1:10" x14ac:dyDescent="0.2">
      <c r="B12" s="16" t="s">
        <v>629</v>
      </c>
    </row>
    <row r="13" spans="1:10" x14ac:dyDescent="0.2">
      <c r="B13" s="16" t="s">
        <v>630</v>
      </c>
    </row>
    <row r="14" spans="1:10" x14ac:dyDescent="0.2">
      <c r="B14" s="135" t="s">
        <v>631</v>
      </c>
    </row>
    <row r="17" spans="1:8" ht="15" thickBot="1" x14ac:dyDescent="0.25"/>
    <row r="18" spans="1:8" x14ac:dyDescent="0.2">
      <c r="B18" s="136">
        <v>-1</v>
      </c>
      <c r="C18" s="137">
        <v>-2</v>
      </c>
      <c r="D18" s="138" t="s">
        <v>647</v>
      </c>
      <c r="E18" s="138" t="s">
        <v>648</v>
      </c>
      <c r="F18" s="137">
        <v>-3</v>
      </c>
      <c r="G18" s="137">
        <v>-4</v>
      </c>
      <c r="H18" s="139">
        <v>-5</v>
      </c>
    </row>
    <row r="19" spans="1:8" x14ac:dyDescent="0.2">
      <c r="B19" s="140" t="s">
        <v>633</v>
      </c>
      <c r="C19" s="98" t="s">
        <v>166</v>
      </c>
      <c r="D19" s="98"/>
      <c r="E19" s="98" t="s">
        <v>174</v>
      </c>
      <c r="F19" s="98" t="s">
        <v>638</v>
      </c>
      <c r="G19" s="98" t="s">
        <v>641</v>
      </c>
      <c r="H19" s="141" t="s">
        <v>644</v>
      </c>
    </row>
    <row r="20" spans="1:8" x14ac:dyDescent="0.2">
      <c r="B20" s="142" t="s">
        <v>634</v>
      </c>
      <c r="C20" s="104" t="s">
        <v>635</v>
      </c>
      <c r="D20" s="104" t="s">
        <v>633</v>
      </c>
      <c r="E20" s="104" t="s">
        <v>637</v>
      </c>
      <c r="F20" s="104" t="s">
        <v>639</v>
      </c>
      <c r="G20" s="104" t="s">
        <v>642</v>
      </c>
      <c r="H20" s="143" t="s">
        <v>645</v>
      </c>
    </row>
    <row r="21" spans="1:8" ht="15" thickBot="1" x14ac:dyDescent="0.25">
      <c r="B21" s="144" t="s">
        <v>632</v>
      </c>
      <c r="C21" s="145" t="s">
        <v>636</v>
      </c>
      <c r="D21" s="145" t="s">
        <v>452</v>
      </c>
      <c r="E21" s="145" t="s">
        <v>636</v>
      </c>
      <c r="F21" s="145" t="s">
        <v>640</v>
      </c>
      <c r="G21" s="145" t="s">
        <v>643</v>
      </c>
      <c r="H21" s="146" t="s">
        <v>646</v>
      </c>
    </row>
    <row r="23" spans="1:8" x14ac:dyDescent="0.2">
      <c r="A23" s="60" t="s">
        <v>160</v>
      </c>
      <c r="B23" s="219"/>
      <c r="C23" s="210"/>
      <c r="D23" s="81">
        <f>'audit G-1'!D12</f>
        <v>0</v>
      </c>
      <c r="E23" s="71">
        <f>C23+D23</f>
        <v>0</v>
      </c>
      <c r="F23" s="220"/>
      <c r="G23" s="221"/>
      <c r="H23" s="147">
        <f>E23*F23*G23</f>
        <v>0</v>
      </c>
    </row>
    <row r="24" spans="1:8" x14ac:dyDescent="0.2">
      <c r="A24" s="88"/>
      <c r="B24" s="88"/>
    </row>
    <row r="25" spans="1:8" x14ac:dyDescent="0.2">
      <c r="A25" s="60" t="s">
        <v>184</v>
      </c>
      <c r="B25" s="219"/>
      <c r="C25" s="210"/>
      <c r="D25" s="81">
        <f>'audit G-1'!D14</f>
        <v>0</v>
      </c>
      <c r="E25" s="71">
        <f>C25+D25</f>
        <v>0</v>
      </c>
      <c r="F25" s="222"/>
      <c r="G25" s="221"/>
      <c r="H25" s="148">
        <f>E25*F25*G25</f>
        <v>0</v>
      </c>
    </row>
    <row r="26" spans="1:8" x14ac:dyDescent="0.2">
      <c r="A26" s="88"/>
      <c r="B26" s="88"/>
    </row>
    <row r="27" spans="1:8" x14ac:dyDescent="0.2">
      <c r="A27" s="60" t="s">
        <v>191</v>
      </c>
      <c r="B27" s="219"/>
      <c r="C27" s="210"/>
      <c r="D27" s="81">
        <f>'audit G-1'!D16</f>
        <v>0</v>
      </c>
      <c r="E27" s="71">
        <f>C27+D27</f>
        <v>0</v>
      </c>
      <c r="F27" s="222"/>
      <c r="G27" s="221"/>
      <c r="H27" s="148">
        <f>E27*F27*G27</f>
        <v>0</v>
      </c>
    </row>
    <row r="28" spans="1:8" x14ac:dyDescent="0.2">
      <c r="A28" s="88"/>
      <c r="B28" s="88"/>
    </row>
    <row r="29" spans="1:8" x14ac:dyDescent="0.2">
      <c r="A29" s="60" t="s">
        <v>192</v>
      </c>
      <c r="B29" s="219"/>
      <c r="C29" s="210"/>
      <c r="D29" s="81">
        <f>'audit G-1'!D18</f>
        <v>0</v>
      </c>
      <c r="E29" s="71">
        <f>C29+D29</f>
        <v>0</v>
      </c>
      <c r="F29" s="222"/>
      <c r="G29" s="221"/>
      <c r="H29" s="148">
        <f>E29*F29*G29</f>
        <v>0</v>
      </c>
    </row>
    <row r="30" spans="1:8" x14ac:dyDescent="0.2">
      <c r="A30" s="88"/>
      <c r="B30" s="88"/>
    </row>
    <row r="31" spans="1:8" x14ac:dyDescent="0.2">
      <c r="A31" s="60" t="s">
        <v>193</v>
      </c>
      <c r="B31" s="219"/>
      <c r="C31" s="210"/>
      <c r="D31" s="81">
        <f>'audit G-1'!D20</f>
        <v>0</v>
      </c>
      <c r="E31" s="71">
        <f>C31+D31</f>
        <v>0</v>
      </c>
      <c r="F31" s="222"/>
      <c r="G31" s="221"/>
      <c r="H31" s="148">
        <f>E31*F31*G31</f>
        <v>0</v>
      </c>
    </row>
    <row r="32" spans="1:8" x14ac:dyDescent="0.2">
      <c r="A32" s="88"/>
      <c r="B32" s="88"/>
    </row>
    <row r="33" spans="1:8" x14ac:dyDescent="0.2">
      <c r="A33" s="60" t="s">
        <v>194</v>
      </c>
      <c r="B33" s="219"/>
      <c r="C33" s="210"/>
      <c r="D33" s="81">
        <f>'audit G-1'!D22</f>
        <v>0</v>
      </c>
      <c r="E33" s="71">
        <f>C33+D33</f>
        <v>0</v>
      </c>
      <c r="F33" s="222"/>
      <c r="G33" s="221"/>
      <c r="H33" s="148">
        <f>E33*F33*G33</f>
        <v>0</v>
      </c>
    </row>
    <row r="34" spans="1:8" x14ac:dyDescent="0.2">
      <c r="A34" s="88"/>
      <c r="B34" s="88"/>
    </row>
    <row r="35" spans="1:8" x14ac:dyDescent="0.2">
      <c r="A35" s="60" t="s">
        <v>196</v>
      </c>
      <c r="B35" s="219"/>
      <c r="C35" s="210"/>
      <c r="D35" s="81">
        <f>'audit G-1'!D24</f>
        <v>0</v>
      </c>
      <c r="E35" s="71">
        <f>C35+D35</f>
        <v>0</v>
      </c>
      <c r="F35" s="222"/>
      <c r="G35" s="221"/>
      <c r="H35" s="148">
        <f>E35*F35*G35</f>
        <v>0</v>
      </c>
    </row>
    <row r="36" spans="1:8" x14ac:dyDescent="0.2">
      <c r="A36" s="88"/>
      <c r="B36" s="88"/>
    </row>
    <row r="37" spans="1:8" x14ac:dyDescent="0.2">
      <c r="A37" s="60" t="s">
        <v>197</v>
      </c>
      <c r="B37" s="219"/>
      <c r="C37" s="210"/>
      <c r="D37" s="81">
        <f>'audit G-1'!D26</f>
        <v>0</v>
      </c>
      <c r="E37" s="71">
        <f>C37+D37</f>
        <v>0</v>
      </c>
      <c r="F37" s="222"/>
      <c r="G37" s="221"/>
      <c r="H37" s="148">
        <f>E37*F37*G37</f>
        <v>0</v>
      </c>
    </row>
    <row r="38" spans="1:8" x14ac:dyDescent="0.2">
      <c r="A38" s="88"/>
      <c r="B38" s="88"/>
    </row>
    <row r="39" spans="1:8" x14ac:dyDescent="0.2">
      <c r="A39" s="60" t="s">
        <v>198</v>
      </c>
      <c r="B39" s="219"/>
      <c r="C39" s="210"/>
      <c r="D39" s="81">
        <f>'audit G-1'!D28</f>
        <v>0</v>
      </c>
      <c r="E39" s="71">
        <f>C39+D39</f>
        <v>0</v>
      </c>
      <c r="F39" s="222"/>
      <c r="G39" s="221"/>
      <c r="H39" s="148">
        <f>E39*F39*G39</f>
        <v>0</v>
      </c>
    </row>
    <row r="40" spans="1:8" x14ac:dyDescent="0.2">
      <c r="A40" s="88"/>
      <c r="B40" s="88"/>
    </row>
    <row r="41" spans="1:8" x14ac:dyDescent="0.2">
      <c r="A41" s="60" t="s">
        <v>199</v>
      </c>
      <c r="B41" s="219"/>
      <c r="C41" s="210"/>
      <c r="D41" s="81">
        <f>'audit G-1'!D30</f>
        <v>0</v>
      </c>
      <c r="E41" s="71">
        <f>C41+D41</f>
        <v>0</v>
      </c>
      <c r="F41" s="222"/>
      <c r="G41" s="221"/>
      <c r="H41" s="148">
        <f>E41*F41*G41</f>
        <v>0</v>
      </c>
    </row>
    <row r="42" spans="1:8" x14ac:dyDescent="0.2">
      <c r="A42" s="88"/>
      <c r="B42" s="88"/>
    </row>
    <row r="43" spans="1:8" x14ac:dyDescent="0.2">
      <c r="A43" s="60" t="s">
        <v>217</v>
      </c>
      <c r="B43" s="219"/>
      <c r="C43" s="210"/>
      <c r="D43" s="81">
        <f>'audit G-1'!D32</f>
        <v>0</v>
      </c>
      <c r="E43" s="71">
        <f>C43+D43</f>
        <v>0</v>
      </c>
      <c r="F43" s="222"/>
      <c r="G43" s="221"/>
      <c r="H43" s="148">
        <f>E43*F43*G43</f>
        <v>0</v>
      </c>
    </row>
    <row r="44" spans="1:8" x14ac:dyDescent="0.2">
      <c r="A44" s="88"/>
      <c r="B44" s="88"/>
    </row>
    <row r="45" spans="1:8" x14ac:dyDescent="0.2">
      <c r="A45" s="60" t="s">
        <v>218</v>
      </c>
      <c r="B45" s="219"/>
      <c r="C45" s="210"/>
      <c r="D45" s="81">
        <f>'audit G-1'!D34</f>
        <v>0</v>
      </c>
      <c r="E45" s="71">
        <f>C45+D45</f>
        <v>0</v>
      </c>
      <c r="F45" s="222"/>
      <c r="G45" s="221"/>
      <c r="H45" s="148">
        <f>E45*F45*G45</f>
        <v>0</v>
      </c>
    </row>
    <row r="46" spans="1:8" x14ac:dyDescent="0.2">
      <c r="A46" s="88"/>
      <c r="B46" s="88"/>
    </row>
    <row r="47" spans="1:8" x14ac:dyDescent="0.2">
      <c r="A47" s="60" t="s">
        <v>219</v>
      </c>
      <c r="B47" s="219"/>
      <c r="C47" s="210"/>
      <c r="D47" s="81">
        <f>'audit G-1'!D36</f>
        <v>0</v>
      </c>
      <c r="E47" s="71">
        <f>C47+D47</f>
        <v>0</v>
      </c>
      <c r="F47" s="222"/>
      <c r="G47" s="221"/>
      <c r="H47" s="148">
        <f>E47*F47*G47</f>
        <v>0</v>
      </c>
    </row>
    <row r="48" spans="1:8" x14ac:dyDescent="0.2">
      <c r="A48" s="88"/>
      <c r="B48" s="88"/>
    </row>
    <row r="49" spans="1:8" x14ac:dyDescent="0.2">
      <c r="A49" s="60" t="s">
        <v>220</v>
      </c>
      <c r="B49" s="219"/>
      <c r="C49" s="210"/>
      <c r="D49" s="81">
        <f>'audit G-1'!D38</f>
        <v>0</v>
      </c>
      <c r="E49" s="71">
        <f>C49+D49</f>
        <v>0</v>
      </c>
      <c r="F49" s="222"/>
      <c r="G49" s="221"/>
      <c r="H49" s="148">
        <f>E49*F49*G49</f>
        <v>0</v>
      </c>
    </row>
    <row r="50" spans="1:8" x14ac:dyDescent="0.2">
      <c r="A50" s="88"/>
    </row>
    <row r="51" spans="1:8" ht="15.75" thickBot="1" x14ac:dyDescent="0.3">
      <c r="A51" s="60" t="s">
        <v>221</v>
      </c>
      <c r="B51" s="25" t="s">
        <v>649</v>
      </c>
      <c r="C51" s="72">
        <f>SUM(C22:C50)</f>
        <v>0</v>
      </c>
      <c r="D51" s="72">
        <f t="shared" ref="D51:E51" si="0">SUM(D22:D50)</f>
        <v>0</v>
      </c>
      <c r="E51" s="72">
        <f t="shared" si="0"/>
        <v>0</v>
      </c>
      <c r="H51" s="149">
        <f t="shared" ref="H51" si="1">SUM(H22:H50)</f>
        <v>0</v>
      </c>
    </row>
    <row r="52" spans="1:8" ht="15" thickTop="1" x14ac:dyDescent="0.2">
      <c r="C52" s="88" t="s">
        <v>651</v>
      </c>
      <c r="E52" s="88" t="s">
        <v>651</v>
      </c>
      <c r="H52" s="88" t="s">
        <v>650</v>
      </c>
    </row>
    <row r="53" spans="1:8" x14ac:dyDescent="0.2">
      <c r="C53" s="88" t="s">
        <v>652</v>
      </c>
      <c r="E53" s="88" t="s">
        <v>653</v>
      </c>
    </row>
  </sheetData>
  <sheetProtection password="8CA5" sheet="1" objects="1" scenarios="1"/>
  <hyperlinks>
    <hyperlink ref="B14" r:id="rId1" xr:uid="{00000000-0004-0000-1300-000000000000}"/>
  </hyperlinks>
  <pageMargins left="0.7" right="0.7" top="0.75" bottom="0.75" header="0.3" footer="0.3"/>
  <pageSetup scale="68" firstPageNumber="28" fitToHeight="0" orientation="portrait" useFirstPageNumber="1" horizontalDpi="1200" verticalDpi="1200" r:id="rId2"/>
  <headerFooter>
    <oddHeader>&amp;R&amp;"-,Bold"WORKSHEET G-1
DIRECT HEALTHCARE COST ADJUSTMENT</oddHeader>
    <oddFooter xml:space="preserve">&amp;L&amp;"Arial,Regular"&amp;10&amp;F
&amp;A&amp;C&amp;"Arial,Regular"&amp;10Page &amp;P
&amp;R&amp;"Arial,Regular"&amp;10Print Date:  &amp;D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3:N61"/>
  <sheetViews>
    <sheetView topLeftCell="A46" zoomScale="75" zoomScaleNormal="75" workbookViewId="0">
      <selection activeCell="C20" sqref="C20"/>
    </sheetView>
  </sheetViews>
  <sheetFormatPr defaultColWidth="9.140625" defaultRowHeight="14.25" x14ac:dyDescent="0.2"/>
  <cols>
    <col min="1" max="1" width="4.140625" style="16" customWidth="1"/>
    <col min="2" max="2" width="18.7109375" style="16" customWidth="1"/>
    <col min="3" max="3" width="13" style="16" customWidth="1"/>
    <col min="4" max="4" width="11.42578125" style="16" customWidth="1"/>
    <col min="5" max="5" width="14.42578125" style="16" customWidth="1"/>
    <col min="6" max="6" width="10.7109375" style="16" customWidth="1"/>
    <col min="7" max="7" width="14.7109375" style="16" customWidth="1"/>
    <col min="8" max="8" width="16.140625" style="16" customWidth="1"/>
    <col min="9" max="10" width="14.7109375" style="16" customWidth="1"/>
    <col min="11" max="11" width="10.28515625" style="16" customWidth="1"/>
    <col min="12" max="12" width="16.140625" style="16" customWidth="1"/>
    <col min="13" max="13" width="11.5703125" style="16" customWidth="1"/>
    <col min="14" max="14" width="16.140625" style="16" customWidth="1"/>
    <col min="15" max="16384" width="9.140625" style="16"/>
  </cols>
  <sheetData>
    <row r="3" spans="1:14" ht="15" x14ac:dyDescent="0.25">
      <c r="A3" s="25" t="str">
        <f>"PROVIDER NAME:  "&amp;ProviderName</f>
        <v xml:space="preserve">PROVIDER NAME:  </v>
      </c>
      <c r="M3" s="29" t="s">
        <v>21</v>
      </c>
      <c r="N3" s="34">
        <f>IF(Begindate2 &lt;&gt; 0,(Begindate2), 0)</f>
        <v>0</v>
      </c>
    </row>
    <row r="5" spans="1:14" ht="15" x14ac:dyDescent="0.25">
      <c r="A5" s="25" t="str">
        <f>"NATIONAL PROVIDER ID:  "&amp;NPI</f>
        <v xml:space="preserve">NATIONAL PROVIDER ID:  </v>
      </c>
      <c r="M5" s="29" t="s">
        <v>22</v>
      </c>
      <c r="N5" s="34">
        <f>IF(Enddate2&lt;&gt;0,(Enddate2), 0)</f>
        <v>0</v>
      </c>
    </row>
    <row r="8" spans="1:14" ht="15" x14ac:dyDescent="0.25">
      <c r="A8" s="25" t="s">
        <v>654</v>
      </c>
    </row>
    <row r="10" spans="1:14" x14ac:dyDescent="0.2">
      <c r="B10" s="16" t="s">
        <v>655</v>
      </c>
    </row>
    <row r="11" spans="1:14" x14ac:dyDescent="0.2">
      <c r="B11" s="16" t="s">
        <v>656</v>
      </c>
    </row>
    <row r="12" spans="1:14" x14ac:dyDescent="0.2">
      <c r="B12" s="135" t="s">
        <v>631</v>
      </c>
    </row>
    <row r="14" spans="1:14" x14ac:dyDescent="0.2">
      <c r="B14" s="16" t="s">
        <v>657</v>
      </c>
    </row>
    <row r="15" spans="1:14" x14ac:dyDescent="0.2">
      <c r="B15" s="152" t="s">
        <v>658</v>
      </c>
    </row>
    <row r="16" spans="1:14" x14ac:dyDescent="0.2">
      <c r="B16" s="16" t="s">
        <v>659</v>
      </c>
    </row>
    <row r="17" spans="1:14" ht="15" thickBot="1" x14ac:dyDescent="0.25"/>
    <row r="18" spans="1:14" ht="15" x14ac:dyDescent="0.25">
      <c r="B18" s="153">
        <v>-1</v>
      </c>
      <c r="C18" s="154">
        <v>-2</v>
      </c>
      <c r="D18" s="154">
        <v>-3</v>
      </c>
      <c r="E18" s="154">
        <v>-4</v>
      </c>
      <c r="F18" s="154">
        <v>-5</v>
      </c>
      <c r="G18" s="154">
        <v>-6</v>
      </c>
      <c r="H18" s="154">
        <v>-7</v>
      </c>
      <c r="I18" s="154">
        <v>-8</v>
      </c>
      <c r="J18" s="154">
        <v>-9</v>
      </c>
      <c r="K18" s="154">
        <v>-10</v>
      </c>
      <c r="L18" s="154">
        <v>-11</v>
      </c>
      <c r="M18" s="154">
        <v>-12</v>
      </c>
      <c r="N18" s="155">
        <v>-13</v>
      </c>
    </row>
    <row r="19" spans="1:14" x14ac:dyDescent="0.2">
      <c r="B19" s="140"/>
      <c r="C19" s="98" t="s">
        <v>174</v>
      </c>
      <c r="D19" s="98"/>
      <c r="E19" s="98"/>
      <c r="F19" s="98"/>
      <c r="G19" s="98"/>
      <c r="H19" s="98"/>
      <c r="I19" s="98" t="s">
        <v>667</v>
      </c>
      <c r="J19" s="98"/>
      <c r="K19" s="98" t="s">
        <v>174</v>
      </c>
      <c r="L19" s="98" t="s">
        <v>638</v>
      </c>
      <c r="M19" s="98"/>
      <c r="N19" s="141" t="s">
        <v>678</v>
      </c>
    </row>
    <row r="20" spans="1:14" x14ac:dyDescent="0.2">
      <c r="B20" s="142" t="s">
        <v>633</v>
      </c>
      <c r="C20" s="104" t="s">
        <v>166</v>
      </c>
      <c r="D20" s="104" t="s">
        <v>638</v>
      </c>
      <c r="E20" s="104" t="s">
        <v>662</v>
      </c>
      <c r="F20" s="104" t="s">
        <v>187</v>
      </c>
      <c r="G20" s="104"/>
      <c r="H20" s="104" t="s">
        <v>187</v>
      </c>
      <c r="I20" s="104" t="s">
        <v>668</v>
      </c>
      <c r="J20" s="104" t="s">
        <v>187</v>
      </c>
      <c r="K20" s="104" t="s">
        <v>672</v>
      </c>
      <c r="L20" s="104" t="s">
        <v>675</v>
      </c>
      <c r="M20" s="104" t="s">
        <v>641</v>
      </c>
      <c r="N20" s="143" t="s">
        <v>675</v>
      </c>
    </row>
    <row r="21" spans="1:14" x14ac:dyDescent="0.2">
      <c r="B21" s="142" t="s">
        <v>634</v>
      </c>
      <c r="C21" s="104" t="s">
        <v>635</v>
      </c>
      <c r="D21" s="104" t="s">
        <v>639</v>
      </c>
      <c r="E21" s="104" t="s">
        <v>663</v>
      </c>
      <c r="F21" s="104" t="s">
        <v>664</v>
      </c>
      <c r="G21" s="104" t="s">
        <v>666</v>
      </c>
      <c r="H21" s="104" t="s">
        <v>664</v>
      </c>
      <c r="I21" s="104" t="s">
        <v>669</v>
      </c>
      <c r="J21" s="104" t="s">
        <v>664</v>
      </c>
      <c r="K21" s="104" t="s">
        <v>673</v>
      </c>
      <c r="L21" s="104" t="s">
        <v>676</v>
      </c>
      <c r="M21" s="104" t="s">
        <v>452</v>
      </c>
      <c r="N21" s="143" t="s">
        <v>676</v>
      </c>
    </row>
    <row r="22" spans="1:14" ht="15" thickBot="1" x14ac:dyDescent="0.25">
      <c r="B22" s="144" t="s">
        <v>632</v>
      </c>
      <c r="C22" s="145" t="s">
        <v>636</v>
      </c>
      <c r="D22" s="145" t="s">
        <v>661</v>
      </c>
      <c r="E22" s="145" t="s">
        <v>642</v>
      </c>
      <c r="F22" s="145" t="s">
        <v>665</v>
      </c>
      <c r="G22" s="145" t="s">
        <v>172</v>
      </c>
      <c r="H22" s="145" t="s">
        <v>645</v>
      </c>
      <c r="I22" s="145" t="s">
        <v>670</v>
      </c>
      <c r="J22" s="145" t="s">
        <v>671</v>
      </c>
      <c r="K22" s="145" t="s">
        <v>674</v>
      </c>
      <c r="L22" s="145" t="s">
        <v>677</v>
      </c>
      <c r="M22" s="145" t="s">
        <v>643</v>
      </c>
      <c r="N22" s="146" t="s">
        <v>679</v>
      </c>
    </row>
    <row r="24" spans="1:14" x14ac:dyDescent="0.2">
      <c r="A24" s="60" t="s">
        <v>222</v>
      </c>
      <c r="B24" s="176" t="str">
        <f>IF('G-1 Pt III'!B23&lt;&gt;"",'G-1 Pt III'!B23,"")</f>
        <v/>
      </c>
      <c r="C24" s="71">
        <f>'G-1 Pt III'!E23</f>
        <v>0</v>
      </c>
      <c r="D24" s="220"/>
      <c r="E24" s="156">
        <f>'audit G-1'!E52</f>
        <v>0</v>
      </c>
      <c r="F24" s="220"/>
      <c r="G24" s="210"/>
      <c r="H24" s="84">
        <f>F24*G24</f>
        <v>0</v>
      </c>
      <c r="I24" s="84">
        <f>F24*C24*M24</f>
        <v>0</v>
      </c>
      <c r="J24" s="157">
        <f>IF(C24&lt;&gt;0,-(H24-I24)*0.41/C24,0)</f>
        <v>0</v>
      </c>
      <c r="K24" s="147">
        <f>D24+E24+J24</f>
        <v>0</v>
      </c>
      <c r="L24" s="147">
        <f>C24*K24</f>
        <v>0</v>
      </c>
      <c r="M24" s="162">
        <f>'G-1 Pt III'!G23</f>
        <v>0</v>
      </c>
      <c r="N24" s="147">
        <f>L24*M24</f>
        <v>0</v>
      </c>
    </row>
    <row r="25" spans="1:14" x14ac:dyDescent="0.2">
      <c r="A25" s="88"/>
      <c r="B25" s="177"/>
    </row>
    <row r="26" spans="1:14" x14ac:dyDescent="0.2">
      <c r="A26" s="60" t="s">
        <v>223</v>
      </c>
      <c r="B26" s="176" t="str">
        <f>IF('G-1 Pt III'!B25&lt;&gt;"",'G-1 Pt III'!B25,"")</f>
        <v/>
      </c>
      <c r="C26" s="71">
        <f>'G-1 Pt III'!E25</f>
        <v>0</v>
      </c>
      <c r="D26" s="222"/>
      <c r="E26" s="159">
        <f>'audit G-1'!E54</f>
        <v>0</v>
      </c>
      <c r="F26" s="222"/>
      <c r="G26" s="210"/>
      <c r="H26" s="160">
        <f>F26*G26</f>
        <v>0</v>
      </c>
      <c r="I26" s="160">
        <f>F26*C26*M26</f>
        <v>0</v>
      </c>
      <c r="J26" s="161">
        <f>IF(C26&lt;&gt;0,-(H26-I26)*0.41/C26,0)</f>
        <v>0</v>
      </c>
      <c r="K26" s="161">
        <f>D26+E26+J26</f>
        <v>0</v>
      </c>
      <c r="L26" s="161">
        <f>C26*K26</f>
        <v>0</v>
      </c>
      <c r="M26" s="162">
        <f>'G-1 Pt III'!G25</f>
        <v>0</v>
      </c>
      <c r="N26" s="161">
        <f>L26*M26</f>
        <v>0</v>
      </c>
    </row>
    <row r="27" spans="1:14" x14ac:dyDescent="0.2">
      <c r="A27" s="88"/>
      <c r="B27" s="178"/>
    </row>
    <row r="28" spans="1:14" x14ac:dyDescent="0.2">
      <c r="A28" s="60" t="s">
        <v>224</v>
      </c>
      <c r="B28" s="176" t="str">
        <f>IF('G-1 Pt III'!B27&lt;&gt;"",'G-1 Pt III'!B27,"")</f>
        <v/>
      </c>
      <c r="C28" s="71">
        <f>'G-1 Pt III'!E27</f>
        <v>0</v>
      </c>
      <c r="D28" s="222"/>
      <c r="E28" s="159">
        <f>'audit G-1'!E56</f>
        <v>0</v>
      </c>
      <c r="F28" s="222"/>
      <c r="G28" s="210"/>
      <c r="H28" s="160">
        <f>F28*G28</f>
        <v>0</v>
      </c>
      <c r="I28" s="160">
        <f>F28*C28*M28</f>
        <v>0</v>
      </c>
      <c r="J28" s="161">
        <f>IF(C28&lt;&gt;0,-(H28-I28)*0.41/C28,0)</f>
        <v>0</v>
      </c>
      <c r="K28" s="161">
        <f>D28+E28+J28</f>
        <v>0</v>
      </c>
      <c r="L28" s="161">
        <f>C28*K28</f>
        <v>0</v>
      </c>
      <c r="M28" s="162">
        <f>'G-1 Pt III'!G27</f>
        <v>0</v>
      </c>
      <c r="N28" s="161">
        <f>L28*M28</f>
        <v>0</v>
      </c>
    </row>
    <row r="29" spans="1:14" x14ac:dyDescent="0.2">
      <c r="A29" s="88"/>
      <c r="B29" s="178"/>
    </row>
    <row r="30" spans="1:14" x14ac:dyDescent="0.2">
      <c r="A30" s="60" t="s">
        <v>225</v>
      </c>
      <c r="B30" s="176" t="str">
        <f>IF('G-1 Pt III'!B29&lt;&gt;"",'G-1 Pt III'!B29,"")</f>
        <v/>
      </c>
      <c r="C30" s="71">
        <f>'G-1 Pt III'!E29</f>
        <v>0</v>
      </c>
      <c r="D30" s="222"/>
      <c r="E30" s="159">
        <f>'audit G-1'!E58</f>
        <v>0</v>
      </c>
      <c r="F30" s="222"/>
      <c r="G30" s="210"/>
      <c r="H30" s="160">
        <f>F30*G30</f>
        <v>0</v>
      </c>
      <c r="I30" s="160">
        <f>F30*C30*M30</f>
        <v>0</v>
      </c>
      <c r="J30" s="161">
        <f>IF(C30&lt;&gt;0,-(H30-I30)*0.41/C30,0)</f>
        <v>0</v>
      </c>
      <c r="K30" s="161">
        <f>D30+E30+J30</f>
        <v>0</v>
      </c>
      <c r="L30" s="161">
        <f>C30*K30</f>
        <v>0</v>
      </c>
      <c r="M30" s="162">
        <f>'G-1 Pt III'!G29</f>
        <v>0</v>
      </c>
      <c r="N30" s="161">
        <f>L30*M30</f>
        <v>0</v>
      </c>
    </row>
    <row r="31" spans="1:14" x14ac:dyDescent="0.2">
      <c r="A31" s="88"/>
      <c r="B31" s="178"/>
    </row>
    <row r="32" spans="1:14" x14ac:dyDescent="0.2">
      <c r="A32" s="60" t="s">
        <v>660</v>
      </c>
      <c r="B32" s="176" t="str">
        <f>IF('G-1 Pt III'!B31&lt;&gt;"",'G-1 Pt III'!B31,"")</f>
        <v/>
      </c>
      <c r="C32" s="71">
        <f>'G-1 Pt III'!E31</f>
        <v>0</v>
      </c>
      <c r="D32" s="222"/>
      <c r="E32" s="159">
        <f>'audit G-1'!E60</f>
        <v>0</v>
      </c>
      <c r="F32" s="222"/>
      <c r="G32" s="210"/>
      <c r="H32" s="160">
        <f>F32*G32</f>
        <v>0</v>
      </c>
      <c r="I32" s="160">
        <f>F32*C32*M32</f>
        <v>0</v>
      </c>
      <c r="J32" s="161">
        <f>IF(C32&lt;&gt;0,-(H32-I32)*0.41/C32,0)</f>
        <v>0</v>
      </c>
      <c r="K32" s="161">
        <f>D32+E32+J32</f>
        <v>0</v>
      </c>
      <c r="L32" s="161">
        <f>C32*K32</f>
        <v>0</v>
      </c>
      <c r="M32" s="162">
        <f>'G-1 Pt III'!G31</f>
        <v>0</v>
      </c>
      <c r="N32" s="161">
        <f>L32*M32</f>
        <v>0</v>
      </c>
    </row>
    <row r="33" spans="1:14" x14ac:dyDescent="0.2">
      <c r="A33" s="88"/>
      <c r="B33" s="178"/>
    </row>
    <row r="34" spans="1:14" x14ac:dyDescent="0.2">
      <c r="A34" s="60" t="s">
        <v>227</v>
      </c>
      <c r="B34" s="176" t="str">
        <f>IF('G-1 Pt III'!B33&lt;&gt;"",'G-1 Pt III'!B33,"")</f>
        <v/>
      </c>
      <c r="C34" s="71">
        <f>'G-1 Pt III'!E33</f>
        <v>0</v>
      </c>
      <c r="D34" s="222"/>
      <c r="E34" s="159">
        <f>'audit G-1'!E62</f>
        <v>0</v>
      </c>
      <c r="F34" s="222"/>
      <c r="G34" s="210"/>
      <c r="H34" s="160">
        <f>F34*G34</f>
        <v>0</v>
      </c>
      <c r="I34" s="160">
        <f>F34*C34*M34</f>
        <v>0</v>
      </c>
      <c r="J34" s="161">
        <f>IF(C34&lt;&gt;0,-(H34-I34)*0.41/C34,0)</f>
        <v>0</v>
      </c>
      <c r="K34" s="161">
        <f>D34+E34+J34</f>
        <v>0</v>
      </c>
      <c r="L34" s="161">
        <f>C34*K34</f>
        <v>0</v>
      </c>
      <c r="M34" s="162">
        <f>'G-1 Pt III'!G33</f>
        <v>0</v>
      </c>
      <c r="N34" s="161">
        <f>L34*M34</f>
        <v>0</v>
      </c>
    </row>
    <row r="35" spans="1:14" x14ac:dyDescent="0.2">
      <c r="A35" s="88"/>
      <c r="B35" s="178"/>
    </row>
    <row r="36" spans="1:14" x14ac:dyDescent="0.2">
      <c r="A36" s="60" t="s">
        <v>229</v>
      </c>
      <c r="B36" s="176" t="str">
        <f>IF('G-1 Pt III'!B35&lt;&gt;"",'G-1 Pt III'!B35,"")</f>
        <v/>
      </c>
      <c r="C36" s="71">
        <f>'G-1 Pt III'!E35</f>
        <v>0</v>
      </c>
      <c r="D36" s="222"/>
      <c r="E36" s="159">
        <f>'audit G-1'!E64</f>
        <v>0</v>
      </c>
      <c r="F36" s="222"/>
      <c r="G36" s="210"/>
      <c r="H36" s="160">
        <f>F36*G36</f>
        <v>0</v>
      </c>
      <c r="I36" s="160">
        <f>F36*C36*M36</f>
        <v>0</v>
      </c>
      <c r="J36" s="161">
        <f>IF(C36&lt;&gt;0,-(H36-I36)*0.41/C36,0)</f>
        <v>0</v>
      </c>
      <c r="K36" s="161">
        <f>D36+E36+J36</f>
        <v>0</v>
      </c>
      <c r="L36" s="161">
        <f>C36*K36</f>
        <v>0</v>
      </c>
      <c r="M36" s="162">
        <f>'G-1 Pt III'!G35</f>
        <v>0</v>
      </c>
      <c r="N36" s="161">
        <f>L36*M36</f>
        <v>0</v>
      </c>
    </row>
    <row r="37" spans="1:14" x14ac:dyDescent="0.2">
      <c r="A37" s="88"/>
      <c r="B37" s="178"/>
    </row>
    <row r="38" spans="1:14" x14ac:dyDescent="0.2">
      <c r="A38" s="60" t="s">
        <v>230</v>
      </c>
      <c r="B38" s="176" t="str">
        <f>IF('G-1 Pt III'!B37&lt;&gt;"",'G-1 Pt III'!B37,"")</f>
        <v/>
      </c>
      <c r="C38" s="71">
        <f>'G-1 Pt III'!E37</f>
        <v>0</v>
      </c>
      <c r="D38" s="222"/>
      <c r="E38" s="159">
        <f>'audit G-1'!E66</f>
        <v>0</v>
      </c>
      <c r="F38" s="222"/>
      <c r="G38" s="210"/>
      <c r="H38" s="160">
        <f>F38*G38</f>
        <v>0</v>
      </c>
      <c r="I38" s="160">
        <f>F38*C38*M38</f>
        <v>0</v>
      </c>
      <c r="J38" s="161">
        <f>IF(C38&lt;&gt;0,-(H38-I38)*0.41/C38,0)</f>
        <v>0</v>
      </c>
      <c r="K38" s="161">
        <f>D38+E38+J38</f>
        <v>0</v>
      </c>
      <c r="L38" s="161">
        <f>C38*K38</f>
        <v>0</v>
      </c>
      <c r="M38" s="162">
        <f>'G-1 Pt III'!G37</f>
        <v>0</v>
      </c>
      <c r="N38" s="161">
        <f>L38*M38</f>
        <v>0</v>
      </c>
    </row>
    <row r="39" spans="1:14" x14ac:dyDescent="0.2">
      <c r="A39" s="88"/>
      <c r="B39" s="178"/>
    </row>
    <row r="40" spans="1:14" x14ac:dyDescent="0.2">
      <c r="A40" s="60" t="s">
        <v>231</v>
      </c>
      <c r="B40" s="176" t="str">
        <f>IF('G-1 Pt III'!B39&lt;&gt;"",'G-1 Pt III'!B39,"")</f>
        <v/>
      </c>
      <c r="C40" s="71">
        <f>'G-1 Pt III'!E39</f>
        <v>0</v>
      </c>
      <c r="D40" s="222"/>
      <c r="E40" s="159">
        <f>'audit G-1'!E68</f>
        <v>0</v>
      </c>
      <c r="F40" s="222"/>
      <c r="G40" s="210"/>
      <c r="H40" s="160">
        <f>F40*G40</f>
        <v>0</v>
      </c>
      <c r="I40" s="160">
        <f>F40*C40*M40</f>
        <v>0</v>
      </c>
      <c r="J40" s="161">
        <f>IF(C40&lt;&gt;0,-(H40-I40)*0.41/C40,0)</f>
        <v>0</v>
      </c>
      <c r="K40" s="161">
        <f>D40+E40+J40</f>
        <v>0</v>
      </c>
      <c r="L40" s="161">
        <f>C40*K40</f>
        <v>0</v>
      </c>
      <c r="M40" s="162">
        <f>'G-1 Pt III'!G39</f>
        <v>0</v>
      </c>
      <c r="N40" s="161">
        <f>L40*M40</f>
        <v>0</v>
      </c>
    </row>
    <row r="41" spans="1:14" x14ac:dyDescent="0.2">
      <c r="A41" s="88"/>
      <c r="B41" s="178"/>
    </row>
    <row r="42" spans="1:14" x14ac:dyDescent="0.2">
      <c r="A42" s="60" t="s">
        <v>232</v>
      </c>
      <c r="B42" s="176" t="str">
        <f>IF('G-1 Pt III'!B41&lt;&gt;"",'G-1 Pt III'!B41,"")</f>
        <v/>
      </c>
      <c r="C42" s="71">
        <f>'G-1 Pt III'!E41</f>
        <v>0</v>
      </c>
      <c r="D42" s="222"/>
      <c r="E42" s="159">
        <f>'audit G-1'!E70</f>
        <v>0</v>
      </c>
      <c r="F42" s="222"/>
      <c r="G42" s="210"/>
      <c r="H42" s="160">
        <f>F42*G42</f>
        <v>0</v>
      </c>
      <c r="I42" s="160">
        <f>F42*C42*M42</f>
        <v>0</v>
      </c>
      <c r="J42" s="161">
        <f>IF(C42&lt;&gt;0,-(H42-I42)*0.41/C42,0)</f>
        <v>0</v>
      </c>
      <c r="K42" s="161">
        <f>D42+E42+J42</f>
        <v>0</v>
      </c>
      <c r="L42" s="161">
        <f>C42*K42</f>
        <v>0</v>
      </c>
      <c r="M42" s="162">
        <f>'G-1 Pt III'!G41</f>
        <v>0</v>
      </c>
      <c r="N42" s="161">
        <f>L42*M42</f>
        <v>0</v>
      </c>
    </row>
    <row r="43" spans="1:14" x14ac:dyDescent="0.2">
      <c r="A43" s="88"/>
      <c r="B43" s="178"/>
    </row>
    <row r="44" spans="1:14" x14ac:dyDescent="0.2">
      <c r="A44" s="60" t="s">
        <v>233</v>
      </c>
      <c r="B44" s="176" t="str">
        <f>IF('G-1 Pt III'!B43&lt;&gt;"",'G-1 Pt III'!B43,"")</f>
        <v/>
      </c>
      <c r="C44" s="71">
        <f>'G-1 Pt III'!E43</f>
        <v>0</v>
      </c>
      <c r="D44" s="222"/>
      <c r="E44" s="159">
        <f>'audit G-1'!E72</f>
        <v>0</v>
      </c>
      <c r="F44" s="222"/>
      <c r="G44" s="210"/>
      <c r="H44" s="160">
        <f>F44*G44</f>
        <v>0</v>
      </c>
      <c r="I44" s="160">
        <f>F44*C44*M44</f>
        <v>0</v>
      </c>
      <c r="J44" s="161">
        <f>IF(C44&lt;&gt;0,-(H44-I44)*0.41/C44,0)</f>
        <v>0</v>
      </c>
      <c r="K44" s="161">
        <f>D44+E44+J44</f>
        <v>0</v>
      </c>
      <c r="L44" s="161">
        <f>C44*K44</f>
        <v>0</v>
      </c>
      <c r="M44" s="162">
        <f>'G-1 Pt III'!G43</f>
        <v>0</v>
      </c>
      <c r="N44" s="161">
        <f>L44*M44</f>
        <v>0</v>
      </c>
    </row>
    <row r="45" spans="1:14" x14ac:dyDescent="0.2">
      <c r="A45" s="88"/>
      <c r="B45" s="178"/>
    </row>
    <row r="46" spans="1:14" x14ac:dyDescent="0.2">
      <c r="A46" s="60" t="s">
        <v>234</v>
      </c>
      <c r="B46" s="176" t="str">
        <f>IF('G-1 Pt III'!B45&lt;&gt;"",'G-1 Pt III'!B45,"")</f>
        <v/>
      </c>
      <c r="C46" s="71">
        <f>'G-1 Pt III'!E45</f>
        <v>0</v>
      </c>
      <c r="D46" s="222"/>
      <c r="E46" s="159">
        <f>'audit G-1'!E74</f>
        <v>0</v>
      </c>
      <c r="F46" s="222"/>
      <c r="G46" s="210"/>
      <c r="H46" s="160">
        <f>F46*G46</f>
        <v>0</v>
      </c>
      <c r="I46" s="160">
        <f>F46*C46*M46</f>
        <v>0</v>
      </c>
      <c r="J46" s="161">
        <f>IF(C46&lt;&gt;0,-(H46-I46)*0.41/C46,0)</f>
        <v>0</v>
      </c>
      <c r="K46" s="161">
        <f>D46+E46+J46</f>
        <v>0</v>
      </c>
      <c r="L46" s="161">
        <f>C46*K46</f>
        <v>0</v>
      </c>
      <c r="M46" s="162">
        <f>'G-1 Pt III'!G45</f>
        <v>0</v>
      </c>
      <c r="N46" s="161">
        <f>L46*M46</f>
        <v>0</v>
      </c>
    </row>
    <row r="47" spans="1:14" x14ac:dyDescent="0.2">
      <c r="A47" s="88"/>
      <c r="B47" s="178"/>
    </row>
    <row r="48" spans="1:14" x14ac:dyDescent="0.2">
      <c r="A48" s="60" t="s">
        <v>235</v>
      </c>
      <c r="B48" s="176" t="str">
        <f>IF('G-1 Pt III'!B47&lt;&gt;"",'G-1 Pt III'!B47,"")</f>
        <v/>
      </c>
      <c r="C48" s="71">
        <f>'G-1 Pt III'!E47</f>
        <v>0</v>
      </c>
      <c r="D48" s="222"/>
      <c r="E48" s="159">
        <f>'audit G-1'!E76</f>
        <v>0</v>
      </c>
      <c r="F48" s="222"/>
      <c r="G48" s="210"/>
      <c r="H48" s="160">
        <f>F48*G48</f>
        <v>0</v>
      </c>
      <c r="I48" s="160">
        <f>F48*C48*M48</f>
        <v>0</v>
      </c>
      <c r="J48" s="161">
        <f>IF(C48&lt;&gt;0,-(H48-I48)*0.41/C48,0)</f>
        <v>0</v>
      </c>
      <c r="K48" s="161">
        <f>D48+E48+J48</f>
        <v>0</v>
      </c>
      <c r="L48" s="161">
        <f>C48*K48</f>
        <v>0</v>
      </c>
      <c r="M48" s="162">
        <f>'G-1 Pt III'!G47</f>
        <v>0</v>
      </c>
      <c r="N48" s="161">
        <f>L48*M48</f>
        <v>0</v>
      </c>
    </row>
    <row r="49" spans="1:14" x14ac:dyDescent="0.2">
      <c r="A49" s="88"/>
      <c r="B49" s="178"/>
    </row>
    <row r="50" spans="1:14" ht="15" thickBot="1" x14ac:dyDescent="0.25">
      <c r="A50" s="60" t="s">
        <v>236</v>
      </c>
      <c r="B50" s="179" t="str">
        <f>IF('G-1 Pt III'!B49&lt;&gt;"",'G-1 Pt III'!B49,"")</f>
        <v/>
      </c>
      <c r="C50" s="163">
        <f>'G-1 Pt III'!E49</f>
        <v>0</v>
      </c>
      <c r="D50" s="223"/>
      <c r="E50" s="164">
        <f>'audit G-1'!E78</f>
        <v>0</v>
      </c>
      <c r="F50" s="223"/>
      <c r="G50" s="224"/>
      <c r="H50" s="165">
        <f>F50*G50</f>
        <v>0</v>
      </c>
      <c r="I50" s="165">
        <f>F50*C50*M50</f>
        <v>0</v>
      </c>
      <c r="J50" s="166">
        <f>IF(C50&lt;&gt;0,-(H50-I50)*0.41/C50,0)</f>
        <v>0</v>
      </c>
      <c r="K50" s="166">
        <f>D50+E50+J50</f>
        <v>0</v>
      </c>
      <c r="L50" s="166">
        <f>C50*K50</f>
        <v>0</v>
      </c>
      <c r="M50" s="167">
        <f>'G-1 Pt III'!G49</f>
        <v>0</v>
      </c>
      <c r="N50" s="166">
        <f>L50*M50</f>
        <v>0</v>
      </c>
    </row>
    <row r="51" spans="1:14" x14ac:dyDescent="0.2">
      <c r="A51" s="88"/>
    </row>
    <row r="52" spans="1:14" ht="15" thickBot="1" x14ac:dyDescent="0.25">
      <c r="A52" s="60" t="s">
        <v>237</v>
      </c>
      <c r="B52" s="16" t="s">
        <v>649</v>
      </c>
      <c r="C52" s="168">
        <f>SUM(C24:C50)</f>
        <v>0</v>
      </c>
      <c r="G52" s="168">
        <f>SUM(G24:G50)</f>
        <v>0</v>
      </c>
      <c r="H52" s="86">
        <f>SUM(H24:H50)</f>
        <v>0</v>
      </c>
      <c r="I52" s="86">
        <f>SUM(I24:I50)</f>
        <v>0</v>
      </c>
      <c r="L52" s="149">
        <f>SUM(L24:L50)</f>
        <v>0</v>
      </c>
      <c r="N52" s="149">
        <f>SUM(N24:N50)</f>
        <v>0</v>
      </c>
    </row>
    <row r="53" spans="1:14" ht="15" thickTop="1" x14ac:dyDescent="0.2">
      <c r="A53" s="88"/>
      <c r="N53" s="88" t="s">
        <v>680</v>
      </c>
    </row>
    <row r="54" spans="1:14" ht="18" x14ac:dyDescent="0.25">
      <c r="B54" s="172" t="s">
        <v>681</v>
      </c>
      <c r="C54" s="170" t="s">
        <v>683</v>
      </c>
      <c r="D54" s="312" t="s">
        <v>684</v>
      </c>
      <c r="E54" s="313"/>
      <c r="F54" s="313"/>
      <c r="G54" s="314"/>
    </row>
    <row r="55" spans="1:14" ht="18" x14ac:dyDescent="0.25">
      <c r="B55" s="173" t="s">
        <v>682</v>
      </c>
      <c r="C55" s="171" t="s">
        <v>453</v>
      </c>
      <c r="D55" s="315" t="s">
        <v>685</v>
      </c>
      <c r="E55" s="316"/>
      <c r="F55" s="316"/>
      <c r="G55" s="317"/>
    </row>
    <row r="56" spans="1:14" ht="18" x14ac:dyDescent="0.25">
      <c r="B56" s="169"/>
      <c r="C56" s="175">
        <v>-7</v>
      </c>
      <c r="D56" s="311" t="s">
        <v>686</v>
      </c>
      <c r="E56" s="311"/>
      <c r="F56" s="311"/>
      <c r="G56" s="311"/>
    </row>
    <row r="57" spans="1:14" ht="18" x14ac:dyDescent="0.25">
      <c r="B57" s="169"/>
      <c r="C57" s="174">
        <v>-8</v>
      </c>
      <c r="D57" s="311" t="s">
        <v>687</v>
      </c>
      <c r="E57" s="311"/>
      <c r="F57" s="311"/>
      <c r="G57" s="311"/>
    </row>
    <row r="58" spans="1:14" ht="18" x14ac:dyDescent="0.25">
      <c r="B58" s="169"/>
      <c r="C58" s="174">
        <v>-9</v>
      </c>
      <c r="D58" s="311" t="s">
        <v>688</v>
      </c>
      <c r="E58" s="311"/>
      <c r="F58" s="311"/>
      <c r="G58" s="311"/>
    </row>
    <row r="59" spans="1:14" ht="18" x14ac:dyDescent="0.25">
      <c r="B59" s="169"/>
      <c r="C59" s="174">
        <v>-10</v>
      </c>
      <c r="D59" s="311" t="s">
        <v>689</v>
      </c>
      <c r="E59" s="311"/>
      <c r="F59" s="311"/>
      <c r="G59" s="311"/>
    </row>
    <row r="60" spans="1:14" ht="18" x14ac:dyDescent="0.25">
      <c r="B60" s="169"/>
      <c r="C60" s="174">
        <v>-11</v>
      </c>
      <c r="D60" s="311" t="s">
        <v>690</v>
      </c>
      <c r="E60" s="311"/>
      <c r="F60" s="311"/>
      <c r="G60" s="311"/>
    </row>
    <row r="61" spans="1:14" ht="18" x14ac:dyDescent="0.25">
      <c r="B61" s="169"/>
      <c r="C61" s="174">
        <v>-13</v>
      </c>
      <c r="D61" s="311" t="s">
        <v>691</v>
      </c>
      <c r="E61" s="311"/>
      <c r="F61" s="311"/>
      <c r="G61" s="311"/>
    </row>
  </sheetData>
  <sheetProtection password="8CA5" sheet="1" objects="1" scenarios="1"/>
  <mergeCells count="8">
    <mergeCell ref="D59:G59"/>
    <mergeCell ref="D60:G60"/>
    <mergeCell ref="D61:G61"/>
    <mergeCell ref="D54:G54"/>
    <mergeCell ref="D55:G55"/>
    <mergeCell ref="D56:G56"/>
    <mergeCell ref="D57:G57"/>
    <mergeCell ref="D58:G58"/>
  </mergeCells>
  <hyperlinks>
    <hyperlink ref="B12" r:id="rId1" xr:uid="{00000000-0004-0000-1400-000000000000}"/>
  </hyperlinks>
  <pageMargins left="0.7" right="0.7" top="0.75" bottom="0.75" header="0.3" footer="0.3"/>
  <pageSetup scale="48" firstPageNumber="29" fitToHeight="0" orientation="portrait" useFirstPageNumber="1" horizontalDpi="1200" verticalDpi="1200" r:id="rId2"/>
  <headerFooter>
    <oddHeader>&amp;R&amp;"-,Bold"WORKSHEET G-1
DIRECT HEALTHCARE COST ADJUSTMENT</oddHeader>
    <oddFooter xml:space="preserve">&amp;L&amp;"Arial,Regular"&amp;10&amp;F
&amp;A&amp;C&amp;"Arial,Regular"&amp;10Page &amp;P
&amp;R&amp;"Arial,Regular"&amp;10Print Date:  &amp;D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I44"/>
  <sheetViews>
    <sheetView zoomScale="75" zoomScaleNormal="75" workbookViewId="0">
      <selection activeCell="F30" sqref="F30"/>
    </sheetView>
  </sheetViews>
  <sheetFormatPr defaultColWidth="9.140625" defaultRowHeight="14.25" x14ac:dyDescent="0.2"/>
  <cols>
    <col min="1" max="1" width="5.85546875" style="16" customWidth="1"/>
    <col min="2" max="2" width="42.28515625" style="16" customWidth="1"/>
    <col min="3" max="9" width="14.7109375" style="16" customWidth="1"/>
    <col min="10" max="16384" width="9.140625" style="16"/>
  </cols>
  <sheetData>
    <row r="2" spans="1:9" ht="15" x14ac:dyDescent="0.25">
      <c r="A2" s="25" t="str">
        <f>"PROVIDER NAME:  "&amp;ProviderName</f>
        <v xml:space="preserve">PROVIDER NAME:  </v>
      </c>
      <c r="H2" s="29" t="s">
        <v>21</v>
      </c>
      <c r="I2" s="34">
        <f>IF(Begindate2 &lt;&gt; 0,(Begindate2), 0)</f>
        <v>0</v>
      </c>
    </row>
    <row r="4" spans="1:9" ht="15" x14ac:dyDescent="0.25">
      <c r="A4" s="25" t="str">
        <f>"NATIONAL PROVIDER ID:  "&amp;NPI</f>
        <v xml:space="preserve">NATIONAL PROVIDER ID:  </v>
      </c>
      <c r="H4" s="29" t="s">
        <v>22</v>
      </c>
      <c r="I4" s="34">
        <f>IF(Enddate2&lt;&gt;0,(Enddate2), 0)</f>
        <v>0</v>
      </c>
    </row>
    <row r="8" spans="1:9" x14ac:dyDescent="0.2">
      <c r="C8" s="83">
        <v>-1</v>
      </c>
      <c r="D8" s="83">
        <v>-2</v>
      </c>
      <c r="E8" s="83">
        <v>-3</v>
      </c>
      <c r="F8" s="83">
        <v>-4</v>
      </c>
      <c r="G8" s="83">
        <v>-5</v>
      </c>
      <c r="H8" s="83">
        <v>-6</v>
      </c>
      <c r="I8" s="83">
        <v>-7</v>
      </c>
    </row>
    <row r="9" spans="1:9" x14ac:dyDescent="0.2">
      <c r="C9" s="88"/>
      <c r="D9" s="88" t="s">
        <v>694</v>
      </c>
      <c r="E9" s="88" t="s">
        <v>696</v>
      </c>
      <c r="F9" s="88" t="s">
        <v>698</v>
      </c>
      <c r="G9" s="182" t="s">
        <v>131</v>
      </c>
      <c r="H9" s="88"/>
      <c r="I9" s="88"/>
    </row>
    <row r="10" spans="1:9" x14ac:dyDescent="0.2">
      <c r="C10" s="88" t="s">
        <v>693</v>
      </c>
      <c r="D10" s="88" t="s">
        <v>695</v>
      </c>
      <c r="E10" s="88" t="s">
        <v>697</v>
      </c>
      <c r="F10" s="88" t="s">
        <v>699</v>
      </c>
      <c r="G10" s="182" t="s">
        <v>699</v>
      </c>
      <c r="H10" s="88" t="s">
        <v>700</v>
      </c>
      <c r="I10" s="88" t="s">
        <v>131</v>
      </c>
    </row>
    <row r="11" spans="1:9" x14ac:dyDescent="0.2">
      <c r="B11" s="28" t="s">
        <v>692</v>
      </c>
      <c r="C11" s="28" t="s">
        <v>639</v>
      </c>
      <c r="D11" s="28" t="s">
        <v>639</v>
      </c>
      <c r="E11" s="28" t="s">
        <v>639</v>
      </c>
      <c r="F11" s="28" t="s">
        <v>639</v>
      </c>
      <c r="G11" s="28" t="s">
        <v>639</v>
      </c>
      <c r="H11" s="28" t="s">
        <v>701</v>
      </c>
      <c r="I11" s="28" t="s">
        <v>639</v>
      </c>
    </row>
    <row r="14" spans="1:9" x14ac:dyDescent="0.2">
      <c r="A14" s="60" t="s">
        <v>35</v>
      </c>
      <c r="B14" s="16" t="s">
        <v>702</v>
      </c>
      <c r="C14" s="84">
        <f>'E-2'!G16-'E-1'!G16</f>
        <v>0</v>
      </c>
      <c r="D14" s="84">
        <f>'E-2'!G18</f>
        <v>0</v>
      </c>
      <c r="E14" s="84">
        <f>'E-2'!G20</f>
        <v>0</v>
      </c>
      <c r="F14" s="84">
        <f>'E-2'!G22</f>
        <v>0</v>
      </c>
      <c r="G14" s="84">
        <f>'E-2'!G24</f>
        <v>0</v>
      </c>
      <c r="H14" s="183" t="s">
        <v>715</v>
      </c>
      <c r="I14" s="84">
        <f>'E-2'!G26</f>
        <v>0</v>
      </c>
    </row>
    <row r="15" spans="1:9" x14ac:dyDescent="0.2">
      <c r="A15" s="88"/>
    </row>
    <row r="16" spans="1:9" x14ac:dyDescent="0.2">
      <c r="A16" s="60" t="s">
        <v>36</v>
      </c>
      <c r="B16" s="16" t="s">
        <v>703</v>
      </c>
      <c r="C16" s="71">
        <f>'E-1'!G16+'E-1'!G18</f>
        <v>0</v>
      </c>
      <c r="D16" s="71">
        <f>'E-1'!G20</f>
        <v>0</v>
      </c>
      <c r="E16" s="71">
        <f>'E-1'!G22</f>
        <v>0</v>
      </c>
      <c r="F16" s="71">
        <f>'E-1'!G24</f>
        <v>0</v>
      </c>
      <c r="G16" s="71">
        <f>'E-1'!G26</f>
        <v>0</v>
      </c>
      <c r="H16" s="71">
        <f>'E-1'!G28</f>
        <v>0</v>
      </c>
      <c r="I16" s="71">
        <f>'E-1'!G30</f>
        <v>0</v>
      </c>
    </row>
    <row r="17" spans="1:9" x14ac:dyDescent="0.2">
      <c r="A17" s="88"/>
    </row>
    <row r="18" spans="1:9" x14ac:dyDescent="0.2">
      <c r="A18" s="60" t="s">
        <v>37</v>
      </c>
      <c r="B18" s="16" t="s">
        <v>704</v>
      </c>
      <c r="C18" s="71">
        <f>'C-3'!G140-'E-1'!G18</f>
        <v>0</v>
      </c>
      <c r="D18" s="71">
        <f>'C-3'!G163-'C-3'!G161-'C-3'!G151</f>
        <v>0</v>
      </c>
      <c r="E18" s="71">
        <f>'C-3'!G178-'C-3'!G176-'C-3'!G170</f>
        <v>0</v>
      </c>
      <c r="F18" s="71">
        <f>'C-3'!G199-'C-3'!G197-'C-3'!G187</f>
        <v>0</v>
      </c>
      <c r="G18" s="71">
        <f>'C-3'!G218-'C-3'!G216-'C-3'!G208</f>
        <v>0</v>
      </c>
      <c r="H18" s="71">
        <f>'C-3'!G270-'C-3'!G246</f>
        <v>0</v>
      </c>
      <c r="I18" s="71">
        <f>'C-3'!G285-'C-3'!G283-'C-3'!G277</f>
        <v>0</v>
      </c>
    </row>
    <row r="19" spans="1:9" x14ac:dyDescent="0.2">
      <c r="A19" s="88"/>
    </row>
    <row r="20" spans="1:9" x14ac:dyDescent="0.2">
      <c r="A20" s="60" t="s">
        <v>38</v>
      </c>
      <c r="B20" s="16" t="s">
        <v>705</v>
      </c>
      <c r="C20" s="71">
        <f>'E-3'!G16</f>
        <v>0</v>
      </c>
      <c r="D20" s="71">
        <f>'E-3'!G18</f>
        <v>0</v>
      </c>
      <c r="E20" s="71">
        <f>'E-3'!G20</f>
        <v>0</v>
      </c>
      <c r="F20" s="71">
        <f>'E-3'!G22</f>
        <v>0</v>
      </c>
      <c r="G20" s="71">
        <f>'E-3'!G24</f>
        <v>0</v>
      </c>
      <c r="H20" s="183" t="s">
        <v>715</v>
      </c>
      <c r="I20" s="71">
        <f>'E-3'!G26</f>
        <v>0</v>
      </c>
    </row>
    <row r="21" spans="1:9" x14ac:dyDescent="0.2">
      <c r="A21" s="88"/>
    </row>
    <row r="22" spans="1:9" x14ac:dyDescent="0.2">
      <c r="A22" s="88"/>
    </row>
    <row r="23" spans="1:9" ht="15" thickBot="1" x14ac:dyDescent="0.25">
      <c r="A23" s="60" t="s">
        <v>39</v>
      </c>
      <c r="B23" s="16" t="s">
        <v>606</v>
      </c>
      <c r="C23" s="86">
        <f>SUM(C14:C22)</f>
        <v>0</v>
      </c>
      <c r="D23" s="86">
        <f t="shared" ref="D23:I23" si="0">SUM(D14:D22)</f>
        <v>0</v>
      </c>
      <c r="E23" s="86">
        <f t="shared" si="0"/>
        <v>0</v>
      </c>
      <c r="F23" s="86">
        <f t="shared" si="0"/>
        <v>0</v>
      </c>
      <c r="G23" s="86">
        <f t="shared" si="0"/>
        <v>0</v>
      </c>
      <c r="H23" s="86">
        <f t="shared" si="0"/>
        <v>0</v>
      </c>
      <c r="I23" s="86">
        <f t="shared" si="0"/>
        <v>0</v>
      </c>
    </row>
    <row r="24" spans="1:9" ht="15" thickTop="1" x14ac:dyDescent="0.2">
      <c r="A24" s="88"/>
    </row>
    <row r="25" spans="1:9" x14ac:dyDescent="0.2">
      <c r="A25" s="88"/>
    </row>
    <row r="26" spans="1:9" x14ac:dyDescent="0.2">
      <c r="A26" s="60" t="s">
        <v>40</v>
      </c>
      <c r="B26" s="16" t="s">
        <v>706</v>
      </c>
      <c r="C26" s="71">
        <f>B!E42</f>
        <v>0</v>
      </c>
      <c r="D26" s="71">
        <f>B!E44</f>
        <v>0</v>
      </c>
      <c r="E26" s="71">
        <f>B!E46</f>
        <v>0</v>
      </c>
      <c r="F26" s="71">
        <f>B!E48</f>
        <v>0</v>
      </c>
      <c r="G26" s="71">
        <f>B!E50</f>
        <v>0</v>
      </c>
      <c r="I26" s="71">
        <f>B!E52</f>
        <v>0</v>
      </c>
    </row>
    <row r="27" spans="1:9" x14ac:dyDescent="0.2">
      <c r="A27" s="88"/>
    </row>
    <row r="28" spans="1:9" ht="15" thickBot="1" x14ac:dyDescent="0.25">
      <c r="A28" s="60" t="s">
        <v>41</v>
      </c>
      <c r="B28" s="16" t="s">
        <v>707</v>
      </c>
      <c r="C28" s="149">
        <f>IF(C26=0,0,ROUND(C23/C26,2))</f>
        <v>0</v>
      </c>
      <c r="D28" s="149">
        <f t="shared" ref="D28:G28" si="1">IF(D26=0,0,ROUND(D23/D26,2))</f>
        <v>0</v>
      </c>
      <c r="E28" s="149">
        <f t="shared" si="1"/>
        <v>0</v>
      </c>
      <c r="F28" s="149">
        <f t="shared" si="1"/>
        <v>0</v>
      </c>
      <c r="G28" s="149">
        <f t="shared" si="1"/>
        <v>0</v>
      </c>
      <c r="I28" s="149">
        <f>IF(I26=0,0,ROUND(I23/I26,2))</f>
        <v>0</v>
      </c>
    </row>
    <row r="29" spans="1:9" ht="15" thickTop="1" x14ac:dyDescent="0.2">
      <c r="A29" s="88"/>
    </row>
    <row r="30" spans="1:9" x14ac:dyDescent="0.2">
      <c r="A30" s="60" t="s">
        <v>157</v>
      </c>
      <c r="B30" s="16" t="s">
        <v>708</v>
      </c>
      <c r="C30" s="71">
        <f>B!H42</f>
        <v>0</v>
      </c>
      <c r="D30" s="71">
        <f>B!H44</f>
        <v>0</v>
      </c>
      <c r="E30" s="71">
        <f>B!H46</f>
        <v>0</v>
      </c>
      <c r="F30" s="71">
        <f>B!H48</f>
        <v>0</v>
      </c>
      <c r="G30" s="71">
        <f>B!H50</f>
        <v>0</v>
      </c>
      <c r="I30" s="71">
        <f>B!H52</f>
        <v>0</v>
      </c>
    </row>
    <row r="31" spans="1:9" x14ac:dyDescent="0.2">
      <c r="A31" s="88"/>
    </row>
    <row r="32" spans="1:9" ht="15" thickBot="1" x14ac:dyDescent="0.25">
      <c r="A32" s="60" t="s">
        <v>158</v>
      </c>
      <c r="B32" s="16" t="s">
        <v>709</v>
      </c>
      <c r="C32" s="86">
        <f>C28*C30</f>
        <v>0</v>
      </c>
      <c r="D32" s="86">
        <f t="shared" ref="D32:G32" si="2">D28*D30</f>
        <v>0</v>
      </c>
      <c r="E32" s="86">
        <f t="shared" si="2"/>
        <v>0</v>
      </c>
      <c r="F32" s="86">
        <f t="shared" si="2"/>
        <v>0</v>
      </c>
      <c r="G32" s="86">
        <f t="shared" si="2"/>
        <v>0</v>
      </c>
      <c r="I32" s="86">
        <f>I28*I30</f>
        <v>0</v>
      </c>
    </row>
    <row r="33" spans="1:9" ht="15" thickTop="1" x14ac:dyDescent="0.2">
      <c r="A33" s="88"/>
    </row>
    <row r="34" spans="1:9" ht="21" customHeight="1" x14ac:dyDescent="0.2">
      <c r="A34" s="60" t="s">
        <v>159</v>
      </c>
      <c r="B34" s="16" t="s">
        <v>710</v>
      </c>
      <c r="C34" s="225">
        <v>0</v>
      </c>
      <c r="D34" s="225">
        <v>0</v>
      </c>
      <c r="E34" s="225">
        <v>0</v>
      </c>
      <c r="F34" s="225">
        <v>0</v>
      </c>
      <c r="G34" s="225">
        <v>0</v>
      </c>
      <c r="I34" s="225">
        <v>0</v>
      </c>
    </row>
    <row r="35" spans="1:9" x14ac:dyDescent="0.2">
      <c r="A35" s="88"/>
    </row>
    <row r="36" spans="1:9" ht="21" customHeight="1" x14ac:dyDescent="0.2">
      <c r="A36" s="88"/>
      <c r="B36" s="184" t="s">
        <v>779</v>
      </c>
      <c r="C36" s="226"/>
      <c r="D36" s="226"/>
      <c r="E36" s="226"/>
      <c r="F36" s="226"/>
      <c r="G36" s="226"/>
      <c r="I36" s="226"/>
    </row>
    <row r="37" spans="1:9" x14ac:dyDescent="0.2">
      <c r="A37" s="88"/>
    </row>
    <row r="38" spans="1:9" ht="21" customHeight="1" x14ac:dyDescent="0.2">
      <c r="A38" s="88"/>
      <c r="B38" s="16" t="s">
        <v>711</v>
      </c>
      <c r="C38" s="185">
        <f>C34+C36</f>
        <v>0</v>
      </c>
      <c r="D38" s="185">
        <f t="shared" ref="D38:G38" si="3">D34+D36</f>
        <v>0</v>
      </c>
      <c r="E38" s="185">
        <f t="shared" si="3"/>
        <v>0</v>
      </c>
      <c r="F38" s="185">
        <f t="shared" si="3"/>
        <v>0</v>
      </c>
      <c r="G38" s="185">
        <f t="shared" si="3"/>
        <v>0</v>
      </c>
      <c r="I38" s="185">
        <f>I34+I36</f>
        <v>0</v>
      </c>
    </row>
    <row r="39" spans="1:9" x14ac:dyDescent="0.2">
      <c r="A39" s="88"/>
    </row>
    <row r="40" spans="1:9" ht="21" customHeight="1" thickBot="1" x14ac:dyDescent="0.25">
      <c r="A40" s="60" t="s">
        <v>160</v>
      </c>
      <c r="B40" s="16" t="s">
        <v>712</v>
      </c>
      <c r="C40" s="186">
        <f>C32-C38</f>
        <v>0</v>
      </c>
      <c r="D40" s="186">
        <f t="shared" ref="D40:G40" si="4">D32-D38</f>
        <v>0</v>
      </c>
      <c r="E40" s="186">
        <f t="shared" si="4"/>
        <v>0</v>
      </c>
      <c r="F40" s="186">
        <f t="shared" si="4"/>
        <v>0</v>
      </c>
      <c r="G40" s="186">
        <f t="shared" si="4"/>
        <v>0</v>
      </c>
      <c r="I40" s="186">
        <f>I32-I38</f>
        <v>0</v>
      </c>
    </row>
    <row r="41" spans="1:9" ht="15" thickTop="1" x14ac:dyDescent="0.2">
      <c r="A41" s="88"/>
      <c r="B41" s="16" t="s">
        <v>713</v>
      </c>
    </row>
    <row r="42" spans="1:9" x14ac:dyDescent="0.2">
      <c r="A42" s="88"/>
    </row>
    <row r="43" spans="1:9" ht="15" thickBot="1" x14ac:dyDescent="0.25">
      <c r="A43" s="60" t="s">
        <v>184</v>
      </c>
      <c r="B43" s="16" t="s">
        <v>714</v>
      </c>
      <c r="I43" s="86">
        <f>SUM(C40:I40)</f>
        <v>0</v>
      </c>
    </row>
    <row r="44" spans="1:9" ht="15" thickTop="1" x14ac:dyDescent="0.2">
      <c r="A44" s="88"/>
    </row>
  </sheetData>
  <sheetProtection password="8CA5" sheet="1" objects="1" scenarios="1"/>
  <pageMargins left="0.7" right="0.7" top="0.75" bottom="0.75" header="0.3" footer="0.3"/>
  <pageSetup scale="59" fitToHeight="0" orientation="portrait" r:id="rId1"/>
  <headerFooter>
    <oddHeader>&amp;R&amp;"-,Bold"WORKSHEET H
COST REPORT SUMMARY</oddHeader>
    <oddFooter xml:space="preserve">&amp;L&amp;"Arial,Regular"&amp;10&amp;F
&amp;A&amp;C&amp;"Arial,Regular"&amp;10Page 30
&amp;R&amp;"Arial,Regular"&amp;10Print Date:  &amp;D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I58"/>
  <sheetViews>
    <sheetView zoomScale="65" zoomScaleNormal="65" workbookViewId="0">
      <selection activeCell="G36" sqref="G36"/>
    </sheetView>
  </sheetViews>
  <sheetFormatPr defaultColWidth="9.140625" defaultRowHeight="14.25" x14ac:dyDescent="0.2"/>
  <cols>
    <col min="1" max="1" width="5.85546875" style="16" customWidth="1"/>
    <col min="2" max="2" width="37.5703125" style="16" customWidth="1"/>
    <col min="3" max="3" width="15.85546875" style="16" customWidth="1"/>
    <col min="4" max="4" width="14.140625" style="16" customWidth="1"/>
    <col min="5" max="5" width="22.7109375" style="16" customWidth="1"/>
    <col min="6" max="6" width="11.42578125" style="16" customWidth="1"/>
    <col min="7" max="7" width="14.140625" style="16" customWidth="1"/>
    <col min="8" max="9" width="15.28515625" style="16" customWidth="1"/>
    <col min="10" max="16384" width="9.140625" style="16"/>
  </cols>
  <sheetData>
    <row r="2" spans="2:8" ht="15" x14ac:dyDescent="0.25">
      <c r="B2" s="25" t="str">
        <f>"PROVIDER NAME:  "&amp;ProviderName</f>
        <v xml:space="preserve">PROVIDER NAME:  </v>
      </c>
    </row>
    <row r="3" spans="2:8" ht="15" x14ac:dyDescent="0.25">
      <c r="B3" s="25" t="str">
        <f>"NATIONAL PROVIDER ID:  "&amp;NPI</f>
        <v xml:space="preserve">NATIONAL PROVIDER ID:  </v>
      </c>
    </row>
    <row r="5" spans="2:8" ht="15" x14ac:dyDescent="0.25">
      <c r="B5" s="25"/>
    </row>
    <row r="6" spans="2:8" ht="15" x14ac:dyDescent="0.25">
      <c r="B6" s="47" t="s">
        <v>20</v>
      </c>
      <c r="C6" s="55"/>
      <c r="D6" s="55"/>
      <c r="E6" s="48"/>
    </row>
    <row r="7" spans="2:8" x14ac:dyDescent="0.2">
      <c r="B7" s="49" t="s">
        <v>21</v>
      </c>
      <c r="C7" s="34">
        <f>IF(Begindate2 &lt;&gt; 0,(Begindate2), 0)</f>
        <v>0</v>
      </c>
      <c r="D7" s="59" t="s">
        <v>22</v>
      </c>
      <c r="E7" s="46">
        <f>IF(Enddate2&lt;&gt;0,(Enddate2), 0)</f>
        <v>0</v>
      </c>
    </row>
    <row r="8" spans="2:8" x14ac:dyDescent="0.2">
      <c r="B8" s="51"/>
      <c r="C8" s="56"/>
      <c r="D8" s="56"/>
      <c r="E8" s="52"/>
    </row>
    <row r="11" spans="2:8" x14ac:dyDescent="0.2">
      <c r="D11" s="68">
        <v>-1</v>
      </c>
      <c r="E11" s="68">
        <v>-2</v>
      </c>
      <c r="F11" s="68">
        <v>-3</v>
      </c>
      <c r="G11" s="68">
        <v>-4</v>
      </c>
      <c r="H11" s="68">
        <v>-5</v>
      </c>
    </row>
    <row r="13" spans="2:8" x14ac:dyDescent="0.2">
      <c r="F13" s="63"/>
      <c r="G13" s="63" t="s">
        <v>168</v>
      </c>
      <c r="H13" s="63"/>
    </row>
    <row r="14" spans="2:8" x14ac:dyDescent="0.2">
      <c r="F14" s="63" t="s">
        <v>166</v>
      </c>
      <c r="G14" s="63" t="s">
        <v>166</v>
      </c>
      <c r="H14" s="63"/>
    </row>
    <row r="15" spans="2:8" x14ac:dyDescent="0.2">
      <c r="F15" s="28" t="s">
        <v>167</v>
      </c>
      <c r="G15" s="28" t="s">
        <v>167</v>
      </c>
      <c r="H15" s="28" t="s">
        <v>169</v>
      </c>
    </row>
    <row r="17" spans="1:8" ht="15" x14ac:dyDescent="0.25">
      <c r="A17" s="25" t="s">
        <v>155</v>
      </c>
    </row>
    <row r="19" spans="1:8" x14ac:dyDescent="0.2">
      <c r="A19" s="60" t="s">
        <v>35</v>
      </c>
      <c r="B19" s="16" t="s">
        <v>161</v>
      </c>
      <c r="F19" s="64">
        <f>B!F19</f>
        <v>0</v>
      </c>
      <c r="G19" s="64">
        <f>B!G19</f>
        <v>0</v>
      </c>
      <c r="H19" s="64">
        <f>SUM(F19:G19)</f>
        <v>0</v>
      </c>
    </row>
    <row r="20" spans="1:8" ht="15" thickBot="1" x14ac:dyDescent="0.25">
      <c r="A20" s="58"/>
    </row>
    <row r="21" spans="1:8" ht="15" thickBot="1" x14ac:dyDescent="0.25">
      <c r="A21" s="60" t="s">
        <v>36</v>
      </c>
      <c r="B21" s="16" t="s">
        <v>165</v>
      </c>
      <c r="C21" s="61"/>
      <c r="D21" s="82">
        <f>B!D21</f>
        <v>0</v>
      </c>
      <c r="F21" s="64">
        <f>B!F21</f>
        <v>0</v>
      </c>
      <c r="G21" s="64">
        <f>B!G21</f>
        <v>0</v>
      </c>
      <c r="H21" s="64">
        <f>SUM(F21:G21)</f>
        <v>0</v>
      </c>
    </row>
    <row r="22" spans="1:8" x14ac:dyDescent="0.2">
      <c r="A22" s="58"/>
      <c r="D22" s="62"/>
    </row>
    <row r="23" spans="1:8" x14ac:dyDescent="0.2">
      <c r="A23" s="60" t="s">
        <v>37</v>
      </c>
      <c r="B23" s="16" t="s">
        <v>162</v>
      </c>
      <c r="F23" s="64">
        <f>F19+F21</f>
        <v>0</v>
      </c>
      <c r="G23" s="64">
        <f>G19+G21</f>
        <v>0</v>
      </c>
      <c r="H23" s="64">
        <f>SUM(F23:G23)</f>
        <v>0</v>
      </c>
    </row>
    <row r="24" spans="1:8" x14ac:dyDescent="0.2">
      <c r="A24" s="58"/>
    </row>
    <row r="25" spans="1:8" x14ac:dyDescent="0.2">
      <c r="A25" s="58"/>
    </row>
    <row r="26" spans="1:8" x14ac:dyDescent="0.2">
      <c r="A26" s="58"/>
    </row>
    <row r="27" spans="1:8" x14ac:dyDescent="0.2">
      <c r="A27" s="58"/>
    </row>
    <row r="28" spans="1:8" ht="18" x14ac:dyDescent="0.25">
      <c r="A28" s="60" t="s">
        <v>38</v>
      </c>
      <c r="B28" s="16" t="s">
        <v>163</v>
      </c>
      <c r="D28" s="65">
        <f>IF(OR(Begindate2=0, Enddate2=0),0,Enddate2-Begindate2+1)</f>
        <v>0</v>
      </c>
      <c r="E28" s="67">
        <f>IF(OR(Begindate2=0, Enddate2=0,D21=0),0,(E7-D21+1))</f>
        <v>0</v>
      </c>
    </row>
    <row r="29" spans="1:8" x14ac:dyDescent="0.2">
      <c r="A29" s="58"/>
    </row>
    <row r="30" spans="1:8" ht="15" thickBot="1" x14ac:dyDescent="0.25">
      <c r="A30" s="60" t="s">
        <v>39</v>
      </c>
      <c r="B30" s="16" t="s">
        <v>164</v>
      </c>
      <c r="F30" s="66">
        <f>F19*D28+F21*E28</f>
        <v>0</v>
      </c>
      <c r="G30" s="66">
        <f>G19*D28+G21*E28</f>
        <v>0</v>
      </c>
      <c r="H30" s="66">
        <f>H19*D28+H21*E28</f>
        <v>0</v>
      </c>
    </row>
    <row r="31" spans="1:8" ht="15" thickTop="1" x14ac:dyDescent="0.2"/>
    <row r="34" spans="1:9" x14ac:dyDescent="0.2">
      <c r="C34" s="68">
        <v>-1</v>
      </c>
      <c r="D34" s="68">
        <v>-2</v>
      </c>
      <c r="E34" s="68">
        <v>-3</v>
      </c>
      <c r="F34" s="68">
        <v>-4</v>
      </c>
      <c r="G34" s="68">
        <v>-5</v>
      </c>
      <c r="H34" s="68">
        <v>-6</v>
      </c>
      <c r="I34" s="68">
        <v>-7</v>
      </c>
    </row>
    <row r="35" spans="1:9" x14ac:dyDescent="0.2">
      <c r="C35" s="63" t="s">
        <v>170</v>
      </c>
      <c r="D35" s="63"/>
      <c r="E35" s="63" t="s">
        <v>174</v>
      </c>
      <c r="F35" s="63"/>
      <c r="G35" s="63"/>
      <c r="H35" s="63" t="s">
        <v>174</v>
      </c>
      <c r="I35" s="63"/>
    </row>
    <row r="36" spans="1:9" x14ac:dyDescent="0.2">
      <c r="C36" s="63" t="s">
        <v>169</v>
      </c>
      <c r="D36" s="78"/>
      <c r="E36" s="63" t="s">
        <v>169</v>
      </c>
      <c r="F36" s="63" t="s">
        <v>175</v>
      </c>
      <c r="G36" s="78"/>
      <c r="H36" s="63" t="s">
        <v>175</v>
      </c>
      <c r="I36" s="63" t="s">
        <v>175</v>
      </c>
    </row>
    <row r="37" spans="1:9" x14ac:dyDescent="0.2">
      <c r="C37" s="63" t="s">
        <v>171</v>
      </c>
      <c r="D37" s="78" t="s">
        <v>633</v>
      </c>
      <c r="E37" s="63" t="s">
        <v>171</v>
      </c>
      <c r="F37" s="63" t="s">
        <v>166</v>
      </c>
      <c r="G37" s="78" t="s">
        <v>633</v>
      </c>
      <c r="H37" s="63" t="s">
        <v>166</v>
      </c>
      <c r="I37" s="63" t="s">
        <v>166</v>
      </c>
    </row>
    <row r="38" spans="1:9" x14ac:dyDescent="0.2">
      <c r="C38" s="28" t="s">
        <v>172</v>
      </c>
      <c r="D38" s="79" t="s">
        <v>173</v>
      </c>
      <c r="E38" s="28" t="s">
        <v>172</v>
      </c>
      <c r="F38" s="28" t="s">
        <v>172</v>
      </c>
      <c r="G38" s="79" t="s">
        <v>173</v>
      </c>
      <c r="H38" s="28" t="s">
        <v>172</v>
      </c>
      <c r="I38" s="28" t="s">
        <v>176</v>
      </c>
    </row>
    <row r="39" spans="1:9" x14ac:dyDescent="0.2">
      <c r="D39" s="80"/>
      <c r="G39" s="80"/>
    </row>
    <row r="40" spans="1:9" ht="15" x14ac:dyDescent="0.25">
      <c r="A40" s="25" t="s">
        <v>156</v>
      </c>
      <c r="D40" s="80"/>
      <c r="G40" s="80"/>
    </row>
    <row r="41" spans="1:9" x14ac:dyDescent="0.2">
      <c r="D41" s="80"/>
      <c r="G41" s="80"/>
    </row>
    <row r="42" spans="1:9" x14ac:dyDescent="0.2">
      <c r="A42" s="60" t="s">
        <v>40</v>
      </c>
      <c r="B42" s="16" t="s">
        <v>177</v>
      </c>
      <c r="C42" s="71">
        <f>B!C42</f>
        <v>0</v>
      </c>
      <c r="D42" s="227"/>
      <c r="E42" s="71">
        <f>C42+D42</f>
        <v>0</v>
      </c>
      <c r="F42" s="71">
        <f>B!F42</f>
        <v>0</v>
      </c>
      <c r="G42" s="227"/>
      <c r="H42" s="71">
        <f>F42+G42</f>
        <v>0</v>
      </c>
      <c r="I42" s="74">
        <f>IF(ISERR(+H42/E42),0,+H42/E42)</f>
        <v>0</v>
      </c>
    </row>
    <row r="43" spans="1:9" x14ac:dyDescent="0.2">
      <c r="A43" s="58"/>
      <c r="D43" s="80"/>
      <c r="G43" s="80"/>
    </row>
    <row r="44" spans="1:9" x14ac:dyDescent="0.2">
      <c r="A44" s="60" t="s">
        <v>41</v>
      </c>
      <c r="B44" s="16" t="s">
        <v>178</v>
      </c>
      <c r="C44" s="71">
        <f>B!C44</f>
        <v>0</v>
      </c>
      <c r="D44" s="227"/>
      <c r="E44" s="71">
        <f>C44+D44</f>
        <v>0</v>
      </c>
      <c r="F44" s="71">
        <f>B!F44</f>
        <v>0</v>
      </c>
      <c r="G44" s="227"/>
      <c r="H44" s="71">
        <f>F44+G44</f>
        <v>0</v>
      </c>
      <c r="I44" s="74">
        <f>IF(ISERR(+H44/E44),0,+H44/E44)</f>
        <v>0</v>
      </c>
    </row>
    <row r="45" spans="1:9" x14ac:dyDescent="0.2">
      <c r="A45" s="58"/>
      <c r="D45" s="80"/>
      <c r="G45" s="80"/>
    </row>
    <row r="46" spans="1:9" x14ac:dyDescent="0.2">
      <c r="A46" s="60" t="s">
        <v>157</v>
      </c>
      <c r="B46" s="16" t="s">
        <v>179</v>
      </c>
      <c r="C46" s="71">
        <f>B!C46</f>
        <v>0</v>
      </c>
      <c r="D46" s="227"/>
      <c r="E46" s="71">
        <f>C46+D46</f>
        <v>0</v>
      </c>
      <c r="F46" s="71">
        <f>B!F46</f>
        <v>0</v>
      </c>
      <c r="G46" s="227"/>
      <c r="H46" s="71">
        <f>F46+G46</f>
        <v>0</v>
      </c>
      <c r="I46" s="74">
        <f>IF(ISERR(+H46/E46),0,+H46/E46)</f>
        <v>0</v>
      </c>
    </row>
    <row r="47" spans="1:9" x14ac:dyDescent="0.2">
      <c r="A47" s="58"/>
      <c r="D47" s="80"/>
      <c r="G47" s="80"/>
    </row>
    <row r="48" spans="1:9" x14ac:dyDescent="0.2">
      <c r="A48" s="60" t="s">
        <v>158</v>
      </c>
      <c r="B48" s="16" t="s">
        <v>180</v>
      </c>
      <c r="C48" s="71">
        <f>B!C48</f>
        <v>0</v>
      </c>
      <c r="D48" s="227"/>
      <c r="E48" s="71">
        <f>C48+D48</f>
        <v>0</v>
      </c>
      <c r="F48" s="71">
        <f>B!F48</f>
        <v>0</v>
      </c>
      <c r="G48" s="227"/>
      <c r="H48" s="71">
        <f>F48+G48</f>
        <v>0</v>
      </c>
      <c r="I48" s="74">
        <f>IF(ISERR(+H48/E48),0,+H48/E48)</f>
        <v>0</v>
      </c>
    </row>
    <row r="49" spans="1:9" x14ac:dyDescent="0.2">
      <c r="A49" s="58"/>
      <c r="D49" s="80"/>
      <c r="G49" s="80"/>
    </row>
    <row r="50" spans="1:9" x14ac:dyDescent="0.2">
      <c r="A50" s="60" t="s">
        <v>159</v>
      </c>
      <c r="B50" s="16" t="s">
        <v>748</v>
      </c>
      <c r="C50" s="71">
        <f>B!C50</f>
        <v>0</v>
      </c>
      <c r="D50" s="227"/>
      <c r="E50" s="71">
        <f>C50+D50</f>
        <v>0</v>
      </c>
      <c r="F50" s="71">
        <f>B!F50</f>
        <v>0</v>
      </c>
      <c r="G50" s="227"/>
      <c r="H50" s="71">
        <f>F50+G50</f>
        <v>0</v>
      </c>
      <c r="I50" s="74">
        <f>IF(ISERR(+H50/E50),0,+H50/E50)</f>
        <v>0</v>
      </c>
    </row>
    <row r="51" spans="1:9" x14ac:dyDescent="0.2">
      <c r="A51" s="182"/>
      <c r="D51" s="80"/>
      <c r="G51" s="80"/>
    </row>
    <row r="52" spans="1:9" x14ac:dyDescent="0.2">
      <c r="A52" s="60" t="s">
        <v>160</v>
      </c>
      <c r="B52" s="56" t="s">
        <v>181</v>
      </c>
      <c r="C52" s="71">
        <f>B!C52</f>
        <v>0</v>
      </c>
      <c r="D52" s="227"/>
      <c r="E52" s="71">
        <f>C52+D52</f>
        <v>0</v>
      </c>
      <c r="F52" s="71">
        <f>B!F52</f>
        <v>0</v>
      </c>
      <c r="G52" s="227"/>
      <c r="H52" s="71">
        <f>F52+G52</f>
        <v>0</v>
      </c>
      <c r="I52" s="74">
        <f>IF(ISERR(+H52/E52),0,+H52/E52)</f>
        <v>0</v>
      </c>
    </row>
    <row r="53" spans="1:9" x14ac:dyDescent="0.2">
      <c r="A53" s="58"/>
    </row>
    <row r="54" spans="1:9" ht="15" thickBot="1" x14ac:dyDescent="0.25">
      <c r="A54" s="60" t="s">
        <v>184</v>
      </c>
      <c r="B54" s="16" t="s">
        <v>182</v>
      </c>
      <c r="C54" s="72">
        <f>SUM(C42:C52)</f>
        <v>0</v>
      </c>
      <c r="D54" s="72">
        <f t="shared" ref="D54:H54" si="0">SUM(D42:D52)</f>
        <v>0</v>
      </c>
      <c r="E54" s="72">
        <f t="shared" si="0"/>
        <v>0</v>
      </c>
      <c r="F54" s="72">
        <f t="shared" si="0"/>
        <v>0</v>
      </c>
      <c r="G54" s="72">
        <f t="shared" si="0"/>
        <v>0</v>
      </c>
      <c r="H54" s="72">
        <f t="shared" si="0"/>
        <v>0</v>
      </c>
      <c r="I54" s="75">
        <f>IF(ISERR(+H54/E54),0,+H54/E54)</f>
        <v>0</v>
      </c>
    </row>
    <row r="55" spans="1:9" ht="15" thickTop="1" x14ac:dyDescent="0.2"/>
    <row r="57" spans="1:9" ht="15" thickBot="1" x14ac:dyDescent="0.25">
      <c r="A57" s="60" t="s">
        <v>191</v>
      </c>
      <c r="B57" s="16" t="s">
        <v>183</v>
      </c>
      <c r="C57" s="75">
        <f>IF(ISERR(+E54/H30),0,+E54/H30)</f>
        <v>0</v>
      </c>
    </row>
    <row r="58" spans="1:9" ht="15" thickTop="1" x14ac:dyDescent="0.2"/>
  </sheetData>
  <sheetProtection password="8CA5" sheet="1" objects="1" scenarios="1"/>
  <pageMargins left="0.7" right="0.7" top="0.75" bottom="0.75" header="0.3" footer="0.3"/>
  <pageSetup scale="60" fitToHeight="0"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2:T141"/>
  <sheetViews>
    <sheetView zoomScale="75" zoomScaleNormal="75" workbookViewId="0">
      <selection activeCell="G36" sqref="G36"/>
    </sheetView>
  </sheetViews>
  <sheetFormatPr defaultColWidth="9.140625" defaultRowHeight="14.25" x14ac:dyDescent="0.2"/>
  <cols>
    <col min="1" max="1" width="5.85546875" style="16" customWidth="1"/>
    <col min="2" max="2" width="49.5703125" style="16" customWidth="1"/>
    <col min="3" max="3" width="1.7109375" style="16" customWidth="1"/>
    <col min="4" max="4" width="17.28515625" style="16" customWidth="1"/>
    <col min="5" max="5" width="4.7109375" style="182" customWidth="1"/>
    <col min="6" max="6" width="11.85546875" style="16" customWidth="1"/>
    <col min="7" max="7" width="4.7109375" style="182" customWidth="1"/>
    <col min="8" max="8" width="11.85546875" style="16" customWidth="1"/>
    <col min="9" max="9" width="4.7109375" style="182" customWidth="1"/>
    <col min="10" max="10" width="11.85546875" style="16" customWidth="1"/>
    <col min="11" max="11" width="4.7109375" style="182" customWidth="1"/>
    <col min="12" max="12" width="11.85546875" style="16" customWidth="1"/>
    <col min="13" max="13" width="4.7109375" style="182" customWidth="1"/>
    <col min="14" max="14" width="11.85546875" style="16" customWidth="1"/>
    <col min="15" max="15" width="4.7109375" style="182" customWidth="1"/>
    <col min="16" max="16" width="11.85546875" style="16" customWidth="1"/>
    <col min="17" max="17" width="4.42578125" style="16" customWidth="1"/>
    <col min="18" max="18" width="19.85546875" style="16" customWidth="1"/>
    <col min="19" max="19" width="1.5703125" style="16" customWidth="1"/>
    <col min="20" max="20" width="17" style="16" customWidth="1"/>
    <col min="21" max="16384" width="9.140625" style="16"/>
  </cols>
  <sheetData>
    <row r="2" spans="1:20" ht="15.75" thickBot="1" x14ac:dyDescent="0.3">
      <c r="B2" s="25" t="str">
        <f>"PROVIDER NAME:  "&amp;ProviderName</f>
        <v xml:space="preserve">PROVIDER NAME:  </v>
      </c>
      <c r="Q2" s="29" t="s">
        <v>21</v>
      </c>
      <c r="R2" s="34">
        <f>IF(Begindate2 &lt;&gt; 0,(Begindate2), 0)</f>
        <v>0</v>
      </c>
    </row>
    <row r="3" spans="1:20" ht="18.75" thickBot="1" x14ac:dyDescent="0.3">
      <c r="E3" s="318" t="s">
        <v>285</v>
      </c>
      <c r="F3" s="319"/>
      <c r="G3" s="319"/>
      <c r="H3" s="319"/>
      <c r="I3" s="319"/>
      <c r="J3" s="319"/>
      <c r="K3" s="319"/>
      <c r="L3" s="319"/>
      <c r="M3" s="319"/>
      <c r="N3" s="319"/>
      <c r="O3" s="320"/>
    </row>
    <row r="4" spans="1:20" ht="15" x14ac:dyDescent="0.25">
      <c r="B4" s="25" t="str">
        <f>"NATIONAL PROVIDER ID:  "&amp;NPI</f>
        <v xml:space="preserve">NATIONAL PROVIDER ID:  </v>
      </c>
      <c r="Q4" s="29" t="s">
        <v>22</v>
      </c>
      <c r="R4" s="34">
        <f>IF(Enddate2&lt;&gt;0,(Enddate2), 0)</f>
        <v>0</v>
      </c>
    </row>
    <row r="7" spans="1:20" x14ac:dyDescent="0.2">
      <c r="D7" s="63" t="s">
        <v>286</v>
      </c>
      <c r="R7" s="63" t="s">
        <v>784</v>
      </c>
      <c r="T7" s="63" t="s">
        <v>288</v>
      </c>
    </row>
    <row r="8" spans="1:20" x14ac:dyDescent="0.2">
      <c r="D8" s="28" t="s">
        <v>188</v>
      </c>
      <c r="F8" s="321" t="s">
        <v>287</v>
      </c>
      <c r="G8" s="321"/>
      <c r="H8" s="321"/>
      <c r="I8" s="321"/>
      <c r="J8" s="321"/>
      <c r="K8" s="321"/>
      <c r="L8" s="321"/>
      <c r="M8" s="321"/>
      <c r="N8" s="321"/>
      <c r="O8" s="321"/>
      <c r="P8" s="321"/>
      <c r="R8" s="28" t="s">
        <v>173</v>
      </c>
      <c r="T8" s="28" t="s">
        <v>188</v>
      </c>
    </row>
    <row r="9" spans="1:20" ht="15" x14ac:dyDescent="0.25">
      <c r="A9" s="25" t="s">
        <v>189</v>
      </c>
    </row>
    <row r="10" spans="1:20" x14ac:dyDescent="0.2">
      <c r="A10" s="58"/>
    </row>
    <row r="11" spans="1:20" x14ac:dyDescent="0.2">
      <c r="A11" s="60" t="s">
        <v>35</v>
      </c>
      <c r="B11" s="16" t="s">
        <v>200</v>
      </c>
      <c r="D11" s="84">
        <f>'C-1'!D11+'C-1'!E11</f>
        <v>0</v>
      </c>
      <c r="E11" s="237"/>
      <c r="F11" s="228"/>
      <c r="G11" s="237"/>
      <c r="H11" s="228"/>
      <c r="I11" s="237"/>
      <c r="J11" s="228"/>
      <c r="K11" s="237"/>
      <c r="L11" s="228"/>
      <c r="M11" s="237"/>
      <c r="N11" s="228"/>
      <c r="O11" s="237"/>
      <c r="P11" s="228"/>
      <c r="Q11" s="89" t="s">
        <v>35</v>
      </c>
      <c r="R11" s="93">
        <f>F11+H11+J11+L11+N11+P11</f>
        <v>0</v>
      </c>
      <c r="T11" s="94">
        <f>R11+D11</f>
        <v>0</v>
      </c>
    </row>
    <row r="12" spans="1:20" x14ac:dyDescent="0.2">
      <c r="A12" s="58"/>
      <c r="Q12" s="90"/>
    </row>
    <row r="13" spans="1:20" x14ac:dyDescent="0.2">
      <c r="A13" s="60" t="s">
        <v>36</v>
      </c>
      <c r="B13" s="16" t="s">
        <v>201</v>
      </c>
      <c r="D13" s="71">
        <f>'C-1'!D13+'C-1'!E13</f>
        <v>0</v>
      </c>
      <c r="E13" s="237"/>
      <c r="F13" s="228"/>
      <c r="G13" s="237"/>
      <c r="H13" s="228"/>
      <c r="I13" s="237"/>
      <c r="J13" s="228"/>
      <c r="K13" s="237"/>
      <c r="L13" s="228"/>
      <c r="M13" s="237"/>
      <c r="N13" s="228"/>
      <c r="O13" s="237"/>
      <c r="P13" s="228"/>
      <c r="Q13" s="89" t="s">
        <v>36</v>
      </c>
      <c r="R13" s="93">
        <f>F13+H13+J13+L13+N13+P13</f>
        <v>0</v>
      </c>
      <c r="T13" s="94">
        <f>R13+D13</f>
        <v>0</v>
      </c>
    </row>
    <row r="14" spans="1:20" x14ac:dyDescent="0.2">
      <c r="A14" s="58"/>
      <c r="Q14" s="90"/>
    </row>
    <row r="15" spans="1:20" x14ac:dyDescent="0.2">
      <c r="A15" s="60" t="s">
        <v>37</v>
      </c>
      <c r="B15" s="16" t="s">
        <v>202</v>
      </c>
      <c r="D15" s="71">
        <f>'C-1'!D15+'C-1'!E15</f>
        <v>0</v>
      </c>
      <c r="E15" s="237"/>
      <c r="F15" s="228"/>
      <c r="G15" s="237"/>
      <c r="H15" s="228"/>
      <c r="I15" s="237"/>
      <c r="J15" s="228"/>
      <c r="K15" s="237"/>
      <c r="L15" s="228"/>
      <c r="M15" s="237"/>
      <c r="N15" s="228"/>
      <c r="O15" s="237"/>
      <c r="P15" s="228"/>
      <c r="Q15" s="89" t="s">
        <v>37</v>
      </c>
      <c r="R15" s="93">
        <f>F15+H15+J15+L15+N15+P15</f>
        <v>0</v>
      </c>
      <c r="T15" s="94">
        <f>R15+D15</f>
        <v>0</v>
      </c>
    </row>
    <row r="16" spans="1:20" x14ac:dyDescent="0.2">
      <c r="A16" s="58"/>
      <c r="Q16" s="90"/>
    </row>
    <row r="17" spans="1:20" x14ac:dyDescent="0.2">
      <c r="A17" s="60" t="s">
        <v>38</v>
      </c>
      <c r="B17" s="16" t="s">
        <v>203</v>
      </c>
      <c r="D17" s="71">
        <f>'C-1'!D17+'C-1'!E17</f>
        <v>0</v>
      </c>
      <c r="E17" s="237"/>
      <c r="F17" s="228"/>
      <c r="G17" s="237"/>
      <c r="H17" s="228"/>
      <c r="I17" s="237"/>
      <c r="J17" s="228"/>
      <c r="K17" s="237"/>
      <c r="L17" s="228"/>
      <c r="M17" s="237"/>
      <c r="N17" s="228"/>
      <c r="O17" s="237"/>
      <c r="P17" s="228"/>
      <c r="Q17" s="89" t="s">
        <v>38</v>
      </c>
      <c r="R17" s="93">
        <f>F17+H17+J17+L17+N17+P17</f>
        <v>0</v>
      </c>
      <c r="T17" s="94">
        <f>R17+D17</f>
        <v>0</v>
      </c>
    </row>
    <row r="18" spans="1:20" x14ac:dyDescent="0.2">
      <c r="A18" s="58"/>
      <c r="Q18" s="90"/>
    </row>
    <row r="19" spans="1:20" x14ac:dyDescent="0.2">
      <c r="A19" s="60" t="s">
        <v>39</v>
      </c>
      <c r="B19" s="16" t="s">
        <v>204</v>
      </c>
      <c r="D19" s="71">
        <f>'C-1'!D19+'C-1'!E19</f>
        <v>0</v>
      </c>
      <c r="E19" s="237"/>
      <c r="F19" s="228"/>
      <c r="G19" s="237"/>
      <c r="H19" s="228"/>
      <c r="I19" s="237"/>
      <c r="J19" s="228"/>
      <c r="K19" s="237"/>
      <c r="L19" s="228"/>
      <c r="M19" s="237"/>
      <c r="N19" s="228"/>
      <c r="O19" s="237"/>
      <c r="P19" s="228"/>
      <c r="Q19" s="89" t="s">
        <v>39</v>
      </c>
      <c r="R19" s="93">
        <f>F19+H19+J19+L19+N19+P19</f>
        <v>0</v>
      </c>
      <c r="T19" s="94">
        <f>R19+D19</f>
        <v>0</v>
      </c>
    </row>
    <row r="20" spans="1:20" x14ac:dyDescent="0.2">
      <c r="A20" s="58"/>
      <c r="Q20" s="90"/>
    </row>
    <row r="21" spans="1:20" x14ac:dyDescent="0.2">
      <c r="A21" s="60" t="s">
        <v>40</v>
      </c>
      <c r="B21" s="16" t="s">
        <v>205</v>
      </c>
      <c r="D21" s="71">
        <f>'C-1'!D21+'C-1'!E21</f>
        <v>0</v>
      </c>
      <c r="E21" s="237"/>
      <c r="F21" s="228"/>
      <c r="G21" s="237"/>
      <c r="H21" s="228"/>
      <c r="I21" s="237"/>
      <c r="J21" s="228"/>
      <c r="K21" s="237"/>
      <c r="L21" s="228"/>
      <c r="M21" s="237"/>
      <c r="N21" s="228"/>
      <c r="O21" s="237"/>
      <c r="P21" s="228"/>
      <c r="Q21" s="89" t="s">
        <v>40</v>
      </c>
      <c r="R21" s="93">
        <f>F21+H21+J21+L21+N21+P21</f>
        <v>0</v>
      </c>
      <c r="T21" s="94">
        <f>R21+D21</f>
        <v>0</v>
      </c>
    </row>
    <row r="22" spans="1:20" x14ac:dyDescent="0.2">
      <c r="A22" s="58"/>
      <c r="Q22" s="90"/>
    </row>
    <row r="23" spans="1:20" x14ac:dyDescent="0.2">
      <c r="A23" s="60" t="s">
        <v>41</v>
      </c>
      <c r="B23" s="16" t="s">
        <v>206</v>
      </c>
      <c r="D23" s="71">
        <f>'C-1'!D23+'C-1'!E23</f>
        <v>0</v>
      </c>
      <c r="E23" s="237"/>
      <c r="F23" s="228"/>
      <c r="G23" s="237"/>
      <c r="H23" s="228"/>
      <c r="I23" s="237"/>
      <c r="J23" s="228"/>
      <c r="K23" s="237"/>
      <c r="L23" s="228"/>
      <c r="M23" s="237"/>
      <c r="N23" s="228"/>
      <c r="O23" s="237"/>
      <c r="P23" s="228"/>
      <c r="Q23" s="89" t="s">
        <v>41</v>
      </c>
      <c r="R23" s="93">
        <f>F23+H23+J23+L23+N23+P23</f>
        <v>0</v>
      </c>
      <c r="T23" s="94">
        <f>R23+D23</f>
        <v>0</v>
      </c>
    </row>
    <row r="24" spans="1:20" x14ac:dyDescent="0.2">
      <c r="A24" s="58"/>
      <c r="Q24" s="90"/>
    </row>
    <row r="25" spans="1:20" x14ac:dyDescent="0.2">
      <c r="A25" s="60" t="s">
        <v>157</v>
      </c>
      <c r="B25" s="56" t="s">
        <v>276</v>
      </c>
      <c r="D25" s="71">
        <f>'C-1'!D25+'C-1'!E25</f>
        <v>0</v>
      </c>
      <c r="E25" s="237"/>
      <c r="F25" s="228"/>
      <c r="G25" s="237"/>
      <c r="H25" s="228"/>
      <c r="I25" s="237"/>
      <c r="J25" s="228"/>
      <c r="K25" s="237"/>
      <c r="L25" s="228"/>
      <c r="M25" s="237"/>
      <c r="N25" s="228"/>
      <c r="O25" s="237"/>
      <c r="P25" s="228"/>
      <c r="Q25" s="89" t="s">
        <v>157</v>
      </c>
      <c r="R25" s="93">
        <f>F25+H25+J25+L25+N25+P25</f>
        <v>0</v>
      </c>
      <c r="T25" s="94">
        <f>R25+D25</f>
        <v>0</v>
      </c>
    </row>
    <row r="26" spans="1:20" x14ac:dyDescent="0.2">
      <c r="A26" s="58"/>
      <c r="Q26" s="90"/>
    </row>
    <row r="27" spans="1:20" x14ac:dyDescent="0.2">
      <c r="A27" s="60" t="s">
        <v>158</v>
      </c>
      <c r="B27" s="69">
        <v>0</v>
      </c>
      <c r="D27" s="71">
        <f>'C-1'!D27+'C-1'!E27</f>
        <v>0</v>
      </c>
      <c r="E27" s="237"/>
      <c r="F27" s="228"/>
      <c r="G27" s="237"/>
      <c r="H27" s="228"/>
      <c r="I27" s="237"/>
      <c r="J27" s="228"/>
      <c r="K27" s="237"/>
      <c r="L27" s="228"/>
      <c r="M27" s="237"/>
      <c r="N27" s="228"/>
      <c r="O27" s="237"/>
      <c r="P27" s="228"/>
      <c r="Q27" s="89" t="s">
        <v>158</v>
      </c>
      <c r="R27" s="93">
        <f>F27+H27+J27+L27+N27+P27</f>
        <v>0</v>
      </c>
      <c r="T27" s="94">
        <f>R27+D27</f>
        <v>0</v>
      </c>
    </row>
    <row r="28" spans="1:20" x14ac:dyDescent="0.2">
      <c r="A28" s="58"/>
      <c r="Q28" s="90"/>
    </row>
    <row r="29" spans="1:20" ht="15.75" thickBot="1" x14ac:dyDescent="0.3">
      <c r="A29" s="60" t="s">
        <v>159</v>
      </c>
      <c r="B29" s="25" t="s">
        <v>207</v>
      </c>
      <c r="D29" s="86">
        <f>SUM(D11:D28)</f>
        <v>0</v>
      </c>
      <c r="F29" s="86">
        <f>SUM(F11:F28)</f>
        <v>0</v>
      </c>
      <c r="H29" s="86">
        <f>SUM(H11:H28)</f>
        <v>0</v>
      </c>
      <c r="J29" s="86">
        <f>SUM(J11:J28)</f>
        <v>0</v>
      </c>
      <c r="L29" s="86">
        <f>SUM(L11:L28)</f>
        <v>0</v>
      </c>
      <c r="N29" s="86">
        <f>SUM(N11:N28)</f>
        <v>0</v>
      </c>
      <c r="P29" s="86">
        <f>SUM(P11:P28)</f>
        <v>0</v>
      </c>
      <c r="Q29" s="89" t="s">
        <v>159</v>
      </c>
      <c r="R29" s="96">
        <f>F29+H29+J29+L29+N29+P29</f>
        <v>0</v>
      </c>
      <c r="T29" s="95">
        <f>R29+D29</f>
        <v>0</v>
      </c>
    </row>
    <row r="30" spans="1:20" ht="15" thickTop="1" x14ac:dyDescent="0.2">
      <c r="Q30" s="91"/>
    </row>
    <row r="31" spans="1:20" x14ac:dyDescent="0.2">
      <c r="Q31" s="91"/>
    </row>
    <row r="32" spans="1:20" ht="15" x14ac:dyDescent="0.25">
      <c r="A32" s="25" t="s">
        <v>190</v>
      </c>
      <c r="Q32" s="92"/>
    </row>
    <row r="33" spans="1:20" x14ac:dyDescent="0.2">
      <c r="Q33" s="91"/>
    </row>
    <row r="34" spans="1:20" x14ac:dyDescent="0.2">
      <c r="A34" s="60" t="s">
        <v>160</v>
      </c>
      <c r="B34" s="16" t="s">
        <v>208</v>
      </c>
      <c r="D34" s="84">
        <f>'C-1'!D34+'C-1'!E34</f>
        <v>0</v>
      </c>
      <c r="E34" s="237"/>
      <c r="F34" s="228"/>
      <c r="G34" s="237"/>
      <c r="H34" s="228"/>
      <c r="I34" s="237"/>
      <c r="J34" s="228"/>
      <c r="K34" s="237"/>
      <c r="L34" s="228"/>
      <c r="M34" s="237"/>
      <c r="N34" s="228"/>
      <c r="O34" s="237"/>
      <c r="P34" s="228"/>
      <c r="Q34" s="89" t="s">
        <v>160</v>
      </c>
      <c r="R34" s="93">
        <f>F34+H34+J34+L34+N34+P34</f>
        <v>0</v>
      </c>
      <c r="T34" s="94">
        <f>R34+D34</f>
        <v>0</v>
      </c>
    </row>
    <row r="35" spans="1:20" x14ac:dyDescent="0.2">
      <c r="A35" s="58"/>
      <c r="Q35" s="90"/>
    </row>
    <row r="36" spans="1:20" x14ac:dyDescent="0.2">
      <c r="A36" s="60" t="s">
        <v>184</v>
      </c>
      <c r="B36" s="16" t="s">
        <v>209</v>
      </c>
      <c r="D36" s="71">
        <f>'C-1'!D36+'C-1'!E36</f>
        <v>0</v>
      </c>
      <c r="E36" s="237"/>
      <c r="F36" s="228"/>
      <c r="G36" s="237"/>
      <c r="H36" s="228"/>
      <c r="I36" s="237"/>
      <c r="J36" s="228"/>
      <c r="K36" s="237"/>
      <c r="L36" s="228"/>
      <c r="M36" s="237"/>
      <c r="N36" s="228"/>
      <c r="O36" s="237"/>
      <c r="P36" s="228"/>
      <c r="Q36" s="89" t="s">
        <v>184</v>
      </c>
      <c r="R36" s="93">
        <f>F36+H36+J36+L36+N36+P36</f>
        <v>0</v>
      </c>
      <c r="T36" s="94">
        <f>R36+D36</f>
        <v>0</v>
      </c>
    </row>
    <row r="37" spans="1:20" x14ac:dyDescent="0.2">
      <c r="A37" s="58"/>
      <c r="Q37" s="90"/>
    </row>
    <row r="38" spans="1:20" x14ac:dyDescent="0.2">
      <c r="A38" s="60" t="s">
        <v>191</v>
      </c>
      <c r="B38" s="16" t="s">
        <v>210</v>
      </c>
      <c r="D38" s="71">
        <f>'C-1'!D38+'C-1'!E38</f>
        <v>0</v>
      </c>
      <c r="E38" s="237"/>
      <c r="F38" s="228"/>
      <c r="G38" s="237"/>
      <c r="H38" s="228"/>
      <c r="I38" s="237"/>
      <c r="J38" s="228"/>
      <c r="K38" s="237"/>
      <c r="L38" s="228"/>
      <c r="M38" s="237"/>
      <c r="N38" s="228"/>
      <c r="O38" s="237"/>
      <c r="P38" s="228"/>
      <c r="Q38" s="89" t="s">
        <v>191</v>
      </c>
      <c r="R38" s="93">
        <f>F38+H38+J38+L38+N38+P38</f>
        <v>0</v>
      </c>
      <c r="T38" s="94">
        <f>R38+D38</f>
        <v>0</v>
      </c>
    </row>
    <row r="39" spans="1:20" x14ac:dyDescent="0.2">
      <c r="A39" s="58"/>
      <c r="Q39" s="90"/>
    </row>
    <row r="40" spans="1:20" x14ac:dyDescent="0.2">
      <c r="A40" s="60" t="s">
        <v>192</v>
      </c>
      <c r="B40" s="16" t="s">
        <v>211</v>
      </c>
      <c r="D40" s="71">
        <f>'C-1'!D40+'C-1'!E40</f>
        <v>0</v>
      </c>
      <c r="E40" s="237"/>
      <c r="F40" s="228"/>
      <c r="G40" s="237"/>
      <c r="H40" s="228"/>
      <c r="I40" s="237"/>
      <c r="J40" s="228"/>
      <c r="K40" s="237"/>
      <c r="L40" s="228"/>
      <c r="M40" s="237"/>
      <c r="N40" s="228"/>
      <c r="O40" s="237"/>
      <c r="P40" s="228"/>
      <c r="Q40" s="89" t="s">
        <v>192</v>
      </c>
      <c r="R40" s="93">
        <f>F40+H40+J40+L40+N40+P40</f>
        <v>0</v>
      </c>
      <c r="T40" s="94">
        <f>R40+D40</f>
        <v>0</v>
      </c>
    </row>
    <row r="41" spans="1:20" x14ac:dyDescent="0.2">
      <c r="A41" s="58"/>
      <c r="Q41" s="90"/>
    </row>
    <row r="42" spans="1:20" x14ac:dyDescent="0.2">
      <c r="A42" s="60" t="s">
        <v>193</v>
      </c>
      <c r="B42" s="69">
        <v>0</v>
      </c>
      <c r="D42" s="71">
        <f>'C-1'!D42+'C-1'!E42</f>
        <v>0</v>
      </c>
      <c r="E42" s="237"/>
      <c r="F42" s="228"/>
      <c r="G42" s="237"/>
      <c r="H42" s="228"/>
      <c r="I42" s="237"/>
      <c r="J42" s="228"/>
      <c r="K42" s="237"/>
      <c r="L42" s="228"/>
      <c r="M42" s="237"/>
      <c r="N42" s="228"/>
      <c r="O42" s="237"/>
      <c r="P42" s="228"/>
      <c r="Q42" s="89" t="s">
        <v>193</v>
      </c>
      <c r="R42" s="93">
        <f>F42+H42+J42+L42+N42+P42</f>
        <v>0</v>
      </c>
      <c r="T42" s="94">
        <f>R42+D42</f>
        <v>0</v>
      </c>
    </row>
    <row r="43" spans="1:20" x14ac:dyDescent="0.2">
      <c r="A43" s="58"/>
      <c r="Q43" s="90"/>
    </row>
    <row r="44" spans="1:20" ht="15.75" thickBot="1" x14ac:dyDescent="0.3">
      <c r="A44" s="60" t="s">
        <v>194</v>
      </c>
      <c r="B44" s="25" t="s">
        <v>212</v>
      </c>
      <c r="D44" s="86">
        <f>SUM(D34:D43)</f>
        <v>0</v>
      </c>
      <c r="F44" s="86">
        <f>SUM(F34:F43)</f>
        <v>0</v>
      </c>
      <c r="H44" s="86">
        <f>SUM(H34:H43)</f>
        <v>0</v>
      </c>
      <c r="J44" s="86">
        <f>SUM(J34:J43)</f>
        <v>0</v>
      </c>
      <c r="L44" s="86">
        <f>SUM(L34:L43)</f>
        <v>0</v>
      </c>
      <c r="N44" s="86">
        <f>SUM(N34:N43)</f>
        <v>0</v>
      </c>
      <c r="P44" s="86">
        <f>SUM(P34:P43)</f>
        <v>0</v>
      </c>
      <c r="Q44" s="89" t="s">
        <v>194</v>
      </c>
      <c r="R44" s="96">
        <f>F44+H44+J44+L44+N44+P44</f>
        <v>0</v>
      </c>
      <c r="T44" s="95">
        <f>R44+D44</f>
        <v>0</v>
      </c>
    </row>
    <row r="45" spans="1:20" ht="15" thickTop="1" x14ac:dyDescent="0.2">
      <c r="Q45" s="91"/>
    </row>
    <row r="46" spans="1:20" x14ac:dyDescent="0.2">
      <c r="Q46" s="91"/>
    </row>
    <row r="47" spans="1:20" ht="15" x14ac:dyDescent="0.25">
      <c r="A47" s="25" t="s">
        <v>195</v>
      </c>
      <c r="Q47" s="92"/>
    </row>
    <row r="48" spans="1:20" x14ac:dyDescent="0.2">
      <c r="Q48" s="91"/>
    </row>
    <row r="49" spans="1:20" x14ac:dyDescent="0.2">
      <c r="A49" s="60" t="s">
        <v>196</v>
      </c>
      <c r="B49" s="16" t="s">
        <v>213</v>
      </c>
      <c r="D49" s="84">
        <f>'C-1'!D49+'C-1'!E49</f>
        <v>0</v>
      </c>
      <c r="E49" s="237"/>
      <c r="F49" s="228"/>
      <c r="G49" s="237"/>
      <c r="H49" s="228"/>
      <c r="I49" s="237"/>
      <c r="J49" s="228"/>
      <c r="K49" s="237"/>
      <c r="L49" s="228"/>
      <c r="M49" s="237"/>
      <c r="N49" s="228"/>
      <c r="O49" s="237"/>
      <c r="P49" s="228"/>
      <c r="Q49" s="89" t="s">
        <v>196</v>
      </c>
      <c r="R49" s="93">
        <f>F49+H49+J49+L49+N49+P49</f>
        <v>0</v>
      </c>
      <c r="T49" s="94">
        <f>R49+D49</f>
        <v>0</v>
      </c>
    </row>
    <row r="50" spans="1:20" x14ac:dyDescent="0.2">
      <c r="A50" s="58"/>
      <c r="Q50" s="90"/>
    </row>
    <row r="51" spans="1:20" x14ac:dyDescent="0.2">
      <c r="A51" s="60" t="s">
        <v>197</v>
      </c>
      <c r="B51" s="16" t="s">
        <v>214</v>
      </c>
      <c r="D51" s="71">
        <f>'C-1'!D51+'C-1'!E51</f>
        <v>0</v>
      </c>
      <c r="E51" s="237"/>
      <c r="F51" s="228"/>
      <c r="G51" s="237"/>
      <c r="H51" s="228"/>
      <c r="I51" s="237"/>
      <c r="J51" s="228"/>
      <c r="K51" s="237"/>
      <c r="L51" s="228"/>
      <c r="M51" s="237"/>
      <c r="N51" s="228"/>
      <c r="O51" s="237"/>
      <c r="P51" s="228"/>
      <c r="Q51" s="89" t="s">
        <v>197</v>
      </c>
      <c r="R51" s="93">
        <f>F51+H51+J51+L51+N51+P51</f>
        <v>0</v>
      </c>
      <c r="T51" s="94">
        <f>R51+D51</f>
        <v>0</v>
      </c>
    </row>
    <row r="52" spans="1:20" x14ac:dyDescent="0.2">
      <c r="A52" s="58"/>
      <c r="Q52" s="90"/>
    </row>
    <row r="53" spans="1:20" x14ac:dyDescent="0.2">
      <c r="A53" s="60" t="s">
        <v>198</v>
      </c>
      <c r="B53" s="16" t="s">
        <v>215</v>
      </c>
      <c r="D53" s="71">
        <f>'C-1'!D53+'C-1'!E53</f>
        <v>0</v>
      </c>
      <c r="E53" s="237"/>
      <c r="F53" s="228"/>
      <c r="G53" s="237"/>
      <c r="H53" s="228"/>
      <c r="I53" s="237"/>
      <c r="J53" s="228"/>
      <c r="K53" s="237"/>
      <c r="L53" s="228"/>
      <c r="M53" s="237"/>
      <c r="N53" s="228"/>
      <c r="O53" s="237"/>
      <c r="P53" s="228"/>
      <c r="Q53" s="89" t="s">
        <v>198</v>
      </c>
      <c r="R53" s="93">
        <f>F53+H53+J53+L53+N53+P53</f>
        <v>0</v>
      </c>
      <c r="T53" s="94">
        <f>R53+D53</f>
        <v>0</v>
      </c>
    </row>
    <row r="54" spans="1:20" x14ac:dyDescent="0.2">
      <c r="A54" s="58"/>
      <c r="Q54" s="90"/>
    </row>
    <row r="55" spans="1:20" x14ac:dyDescent="0.2">
      <c r="A55" s="60" t="s">
        <v>199</v>
      </c>
      <c r="B55" s="16" t="s">
        <v>216</v>
      </c>
      <c r="D55" s="71">
        <f>'C-1'!D55+'C-1'!E55</f>
        <v>0</v>
      </c>
      <c r="E55" s="237"/>
      <c r="F55" s="228"/>
      <c r="G55" s="237"/>
      <c r="H55" s="228"/>
      <c r="I55" s="237"/>
      <c r="J55" s="228"/>
      <c r="K55" s="237"/>
      <c r="L55" s="228"/>
      <c r="M55" s="237"/>
      <c r="N55" s="228"/>
      <c r="O55" s="237"/>
      <c r="P55" s="228"/>
      <c r="Q55" s="89" t="s">
        <v>199</v>
      </c>
      <c r="R55" s="93">
        <f>F55+H55+J55+L55+N55+P55</f>
        <v>0</v>
      </c>
      <c r="T55" s="94">
        <f>R55+D55</f>
        <v>0</v>
      </c>
    </row>
    <row r="56" spans="1:20" x14ac:dyDescent="0.2">
      <c r="Q56" s="91"/>
    </row>
    <row r="57" spans="1:20" x14ac:dyDescent="0.2">
      <c r="A57" s="60" t="s">
        <v>217</v>
      </c>
      <c r="B57" s="16" t="s">
        <v>238</v>
      </c>
      <c r="D57" s="71">
        <f>'C-1'!D57+'C-1'!E57</f>
        <v>0</v>
      </c>
      <c r="E57" s="237"/>
      <c r="F57" s="228"/>
      <c r="G57" s="237"/>
      <c r="H57" s="228"/>
      <c r="I57" s="237"/>
      <c r="J57" s="228"/>
      <c r="K57" s="237"/>
      <c r="L57" s="228"/>
      <c r="M57" s="237"/>
      <c r="N57" s="228"/>
      <c r="O57" s="237"/>
      <c r="P57" s="228"/>
      <c r="Q57" s="89" t="s">
        <v>217</v>
      </c>
      <c r="R57" s="93">
        <f>F57+H57+J57+L57+N57+P57</f>
        <v>0</v>
      </c>
      <c r="T57" s="94">
        <f>R57+D57</f>
        <v>0</v>
      </c>
    </row>
    <row r="58" spans="1:20" x14ac:dyDescent="0.2">
      <c r="A58" s="58"/>
      <c r="Q58" s="90"/>
    </row>
    <row r="59" spans="1:20" x14ac:dyDescent="0.2">
      <c r="A59" s="60" t="s">
        <v>218</v>
      </c>
      <c r="B59" s="16" t="s">
        <v>239</v>
      </c>
      <c r="D59" s="71">
        <f>'C-1'!D59+'C-1'!E59</f>
        <v>0</v>
      </c>
      <c r="E59" s="237"/>
      <c r="F59" s="228"/>
      <c r="G59" s="237"/>
      <c r="H59" s="228"/>
      <c r="I59" s="237"/>
      <c r="J59" s="228"/>
      <c r="K59" s="237"/>
      <c r="L59" s="228"/>
      <c r="M59" s="237"/>
      <c r="N59" s="228"/>
      <c r="O59" s="237"/>
      <c r="P59" s="228"/>
      <c r="Q59" s="89" t="s">
        <v>218</v>
      </c>
      <c r="R59" s="93">
        <f>F59+H59+J59+L59+N59+P59</f>
        <v>0</v>
      </c>
      <c r="T59" s="94">
        <f>R59+D59</f>
        <v>0</v>
      </c>
    </row>
    <row r="60" spans="1:20" x14ac:dyDescent="0.2">
      <c r="A60" s="58"/>
      <c r="Q60" s="90"/>
    </row>
    <row r="61" spans="1:20" x14ac:dyDescent="0.2">
      <c r="A61" s="60" t="s">
        <v>219</v>
      </c>
      <c r="B61" s="16" t="s">
        <v>240</v>
      </c>
      <c r="D61" s="71">
        <f>'C-1'!D61+'C-1'!E61</f>
        <v>0</v>
      </c>
      <c r="E61" s="237"/>
      <c r="F61" s="228"/>
      <c r="G61" s="237"/>
      <c r="H61" s="228"/>
      <c r="I61" s="237"/>
      <c r="J61" s="228"/>
      <c r="K61" s="237"/>
      <c r="L61" s="228"/>
      <c r="M61" s="237"/>
      <c r="N61" s="228"/>
      <c r="O61" s="237"/>
      <c r="P61" s="228"/>
      <c r="Q61" s="89" t="s">
        <v>219</v>
      </c>
      <c r="R61" s="93">
        <f>F61+H61+J61+L61+N61+P61</f>
        <v>0</v>
      </c>
      <c r="T61" s="94">
        <f>R61+D61</f>
        <v>0</v>
      </c>
    </row>
    <row r="62" spans="1:20" x14ac:dyDescent="0.2">
      <c r="A62" s="58"/>
      <c r="Q62" s="90"/>
    </row>
    <row r="63" spans="1:20" x14ac:dyDescent="0.2">
      <c r="A63" s="60" t="s">
        <v>220</v>
      </c>
      <c r="B63" s="16" t="s">
        <v>241</v>
      </c>
      <c r="D63" s="71">
        <f>'C-1'!D63+'C-1'!E63</f>
        <v>0</v>
      </c>
      <c r="E63" s="237"/>
      <c r="F63" s="228"/>
      <c r="G63" s="237"/>
      <c r="H63" s="228"/>
      <c r="I63" s="237"/>
      <c r="J63" s="228"/>
      <c r="K63" s="237"/>
      <c r="L63" s="228"/>
      <c r="M63" s="237"/>
      <c r="N63" s="228"/>
      <c r="O63" s="237"/>
      <c r="P63" s="228"/>
      <c r="Q63" s="89" t="s">
        <v>220</v>
      </c>
      <c r="R63" s="93">
        <f>F63+H63+J63+L63+N63+P63</f>
        <v>0</v>
      </c>
      <c r="T63" s="94">
        <f>R63+D63</f>
        <v>0</v>
      </c>
    </row>
    <row r="64" spans="1:20" x14ac:dyDescent="0.2">
      <c r="A64" s="58"/>
      <c r="Q64" s="90"/>
    </row>
    <row r="65" spans="1:20" x14ac:dyDescent="0.2">
      <c r="A65" s="60" t="s">
        <v>221</v>
      </c>
      <c r="B65" s="16" t="s">
        <v>242</v>
      </c>
      <c r="D65" s="71">
        <f>'C-1'!D65+'C-1'!E65</f>
        <v>0</v>
      </c>
      <c r="E65" s="237"/>
      <c r="F65" s="228"/>
      <c r="G65" s="237"/>
      <c r="H65" s="228"/>
      <c r="I65" s="237"/>
      <c r="J65" s="228"/>
      <c r="K65" s="237"/>
      <c r="L65" s="228"/>
      <c r="M65" s="237"/>
      <c r="N65" s="228"/>
      <c r="O65" s="237"/>
      <c r="P65" s="228"/>
      <c r="Q65" s="89" t="s">
        <v>221</v>
      </c>
      <c r="R65" s="93">
        <f>F65+H65+J65+L65+N65+P65</f>
        <v>0</v>
      </c>
      <c r="T65" s="94">
        <f>R65+D65</f>
        <v>0</v>
      </c>
    </row>
    <row r="66" spans="1:20" x14ac:dyDescent="0.2">
      <c r="A66" s="58"/>
      <c r="Q66" s="90"/>
    </row>
    <row r="67" spans="1:20" x14ac:dyDescent="0.2">
      <c r="A67" s="60" t="s">
        <v>222</v>
      </c>
      <c r="B67" s="16" t="s">
        <v>243</v>
      </c>
      <c r="D67" s="71">
        <f>'C-1'!D67+'C-1'!E67</f>
        <v>0</v>
      </c>
      <c r="E67" s="237"/>
      <c r="F67" s="228"/>
      <c r="G67" s="237"/>
      <c r="H67" s="228"/>
      <c r="I67" s="237"/>
      <c r="J67" s="228"/>
      <c r="K67" s="237"/>
      <c r="L67" s="228"/>
      <c r="M67" s="237"/>
      <c r="N67" s="228"/>
      <c r="O67" s="237"/>
      <c r="P67" s="228"/>
      <c r="Q67" s="89" t="s">
        <v>222</v>
      </c>
      <c r="R67" s="93">
        <f>F67+H67+J67+L67+N67+P67</f>
        <v>0</v>
      </c>
      <c r="T67" s="94">
        <f>R67+D67</f>
        <v>0</v>
      </c>
    </row>
    <row r="68" spans="1:20" x14ac:dyDescent="0.2">
      <c r="A68" s="58"/>
      <c r="Q68" s="90"/>
    </row>
    <row r="69" spans="1:20" x14ac:dyDescent="0.2">
      <c r="A69" s="60" t="s">
        <v>223</v>
      </c>
      <c r="B69" s="56" t="s">
        <v>244</v>
      </c>
      <c r="D69" s="71">
        <f>'C-1'!D69+'C-1'!E69</f>
        <v>0</v>
      </c>
      <c r="E69" s="237"/>
      <c r="F69" s="228"/>
      <c r="G69" s="237"/>
      <c r="H69" s="228"/>
      <c r="I69" s="237"/>
      <c r="J69" s="228"/>
      <c r="K69" s="237"/>
      <c r="L69" s="228"/>
      <c r="M69" s="237"/>
      <c r="N69" s="228"/>
      <c r="O69" s="237"/>
      <c r="P69" s="228"/>
      <c r="Q69" s="89" t="s">
        <v>223</v>
      </c>
      <c r="R69" s="93">
        <f>F69+H69+J69+L69+N69+P69</f>
        <v>0</v>
      </c>
      <c r="T69" s="94">
        <f>R69+D69</f>
        <v>0</v>
      </c>
    </row>
    <row r="70" spans="1:20" x14ac:dyDescent="0.2">
      <c r="A70" s="58"/>
      <c r="Q70" s="90"/>
    </row>
    <row r="71" spans="1:20" x14ac:dyDescent="0.2">
      <c r="A71" s="60" t="s">
        <v>224</v>
      </c>
      <c r="B71" s="56" t="s">
        <v>275</v>
      </c>
      <c r="D71" s="71">
        <f>'C-1'!D71+'C-1'!E71</f>
        <v>0</v>
      </c>
      <c r="E71" s="237"/>
      <c r="F71" s="228"/>
      <c r="G71" s="237"/>
      <c r="H71" s="228"/>
      <c r="I71" s="237"/>
      <c r="J71" s="228"/>
      <c r="K71" s="237"/>
      <c r="L71" s="228"/>
      <c r="M71" s="237"/>
      <c r="N71" s="228"/>
      <c r="O71" s="237"/>
      <c r="P71" s="228"/>
      <c r="Q71" s="89" t="s">
        <v>224</v>
      </c>
      <c r="R71" s="93">
        <f>F71+H71+J71+L71+N71+P71</f>
        <v>0</v>
      </c>
      <c r="T71" s="94">
        <f>R71+D71</f>
        <v>0</v>
      </c>
    </row>
    <row r="72" spans="1:20" x14ac:dyDescent="0.2">
      <c r="A72" s="58"/>
      <c r="Q72" s="90"/>
    </row>
    <row r="73" spans="1:20" x14ac:dyDescent="0.2">
      <c r="A73" s="60" t="s">
        <v>225</v>
      </c>
      <c r="B73" s="69">
        <v>0</v>
      </c>
      <c r="D73" s="71">
        <f>'C-1'!D73+'C-1'!E73</f>
        <v>0</v>
      </c>
      <c r="E73" s="237"/>
      <c r="F73" s="228"/>
      <c r="G73" s="237"/>
      <c r="H73" s="228"/>
      <c r="I73" s="237"/>
      <c r="J73" s="228"/>
      <c r="K73" s="237"/>
      <c r="L73" s="228"/>
      <c r="M73" s="237"/>
      <c r="N73" s="228"/>
      <c r="O73" s="237"/>
      <c r="P73" s="228"/>
      <c r="Q73" s="89" t="s">
        <v>225</v>
      </c>
      <c r="R73" s="93">
        <f>F73+H73+J73+L73+N73+P73</f>
        <v>0</v>
      </c>
      <c r="T73" s="94">
        <f>R73+D73</f>
        <v>0</v>
      </c>
    </row>
    <row r="74" spans="1:20" x14ac:dyDescent="0.2">
      <c r="A74" s="58"/>
      <c r="Q74" s="90"/>
    </row>
    <row r="75" spans="1:20" ht="15.75" thickBot="1" x14ac:dyDescent="0.3">
      <c r="A75" s="60" t="s">
        <v>226</v>
      </c>
      <c r="B75" s="25" t="s">
        <v>245</v>
      </c>
      <c r="D75" s="86">
        <f>SUM(D49:D74)</f>
        <v>0</v>
      </c>
      <c r="F75" s="86">
        <f>SUM(F49:F74)</f>
        <v>0</v>
      </c>
      <c r="H75" s="86">
        <f>SUM(H49:H74)</f>
        <v>0</v>
      </c>
      <c r="J75" s="86">
        <f>SUM(J49:J74)</f>
        <v>0</v>
      </c>
      <c r="L75" s="86">
        <f>SUM(L49:L74)</f>
        <v>0</v>
      </c>
      <c r="N75" s="86">
        <f>SUM(N49:N74)</f>
        <v>0</v>
      </c>
      <c r="P75" s="86">
        <f>SUM(P49:P74)</f>
        <v>0</v>
      </c>
      <c r="Q75" s="89" t="s">
        <v>226</v>
      </c>
      <c r="R75" s="93">
        <f>F75+H75+J75+L75+N75+P75</f>
        <v>0</v>
      </c>
      <c r="T75" s="94">
        <f>R75+D75</f>
        <v>0</v>
      </c>
    </row>
    <row r="76" spans="1:20" ht="15" thickTop="1" x14ac:dyDescent="0.2">
      <c r="A76" s="58"/>
      <c r="Q76" s="90"/>
    </row>
    <row r="77" spans="1:20" x14ac:dyDescent="0.2">
      <c r="A77" s="58"/>
      <c r="Q77" s="90"/>
    </row>
    <row r="78" spans="1:20" ht="15.75" thickBot="1" x14ac:dyDescent="0.3">
      <c r="A78" s="60" t="s">
        <v>227</v>
      </c>
      <c r="B78" s="25" t="s">
        <v>246</v>
      </c>
      <c r="D78" s="86">
        <f>D29+D44+D75</f>
        <v>0</v>
      </c>
      <c r="Q78" s="89" t="s">
        <v>227</v>
      </c>
      <c r="R78" s="96">
        <f>R29+R44+R75</f>
        <v>0</v>
      </c>
      <c r="T78" s="95">
        <f>T29+T44+T75</f>
        <v>0</v>
      </c>
    </row>
    <row r="79" spans="1:20" ht="15" thickTop="1" x14ac:dyDescent="0.2">
      <c r="Q79" s="91"/>
    </row>
    <row r="80" spans="1:20" x14ac:dyDescent="0.2">
      <c r="Q80" s="91"/>
    </row>
    <row r="81" spans="1:20" x14ac:dyDescent="0.2">
      <c r="Q81" s="91"/>
    </row>
    <row r="82" spans="1:20" ht="15" x14ac:dyDescent="0.25">
      <c r="A82" s="25" t="s">
        <v>228</v>
      </c>
      <c r="Q82" s="92"/>
    </row>
    <row r="83" spans="1:20" x14ac:dyDescent="0.2">
      <c r="Q83" s="91"/>
    </row>
    <row r="84" spans="1:20" x14ac:dyDescent="0.2">
      <c r="A84" s="60" t="s">
        <v>229</v>
      </c>
      <c r="B84" s="16" t="s">
        <v>247</v>
      </c>
      <c r="D84" s="84">
        <f>'C-1'!D83+'C-1'!E83</f>
        <v>0</v>
      </c>
      <c r="E84" s="237"/>
      <c r="F84" s="228"/>
      <c r="G84" s="237"/>
      <c r="H84" s="228"/>
      <c r="I84" s="237"/>
      <c r="J84" s="228"/>
      <c r="K84" s="237"/>
      <c r="L84" s="228"/>
      <c r="M84" s="237"/>
      <c r="N84" s="228"/>
      <c r="O84" s="237"/>
      <c r="P84" s="228"/>
      <c r="Q84" s="89" t="s">
        <v>229</v>
      </c>
      <c r="R84" s="93">
        <f>F84+H84+J84+L84+N84+P84</f>
        <v>0</v>
      </c>
      <c r="T84" s="94">
        <f>R84+D84</f>
        <v>0</v>
      </c>
    </row>
    <row r="85" spans="1:20" x14ac:dyDescent="0.2">
      <c r="A85" s="58"/>
      <c r="Q85" s="90"/>
    </row>
    <row r="86" spans="1:20" x14ac:dyDescent="0.2">
      <c r="A86" s="60" t="s">
        <v>230</v>
      </c>
      <c r="B86" s="16" t="s">
        <v>248</v>
      </c>
      <c r="D86" s="71">
        <f>'C-1'!D85+'C-1'!E85</f>
        <v>0</v>
      </c>
      <c r="E86" s="237"/>
      <c r="F86" s="228"/>
      <c r="G86" s="237"/>
      <c r="H86" s="228"/>
      <c r="I86" s="237"/>
      <c r="J86" s="228"/>
      <c r="K86" s="237"/>
      <c r="L86" s="228"/>
      <c r="M86" s="237"/>
      <c r="N86" s="228"/>
      <c r="O86" s="237"/>
      <c r="P86" s="228"/>
      <c r="Q86" s="89" t="s">
        <v>230</v>
      </c>
      <c r="R86" s="93">
        <f>F86+H86+J86+L86+N86+P86</f>
        <v>0</v>
      </c>
      <c r="T86" s="94">
        <f>R86+D86</f>
        <v>0</v>
      </c>
    </row>
    <row r="87" spans="1:20" x14ac:dyDescent="0.2">
      <c r="A87" s="58"/>
      <c r="Q87" s="90"/>
    </row>
    <row r="88" spans="1:20" x14ac:dyDescent="0.2">
      <c r="A88" s="60" t="s">
        <v>231</v>
      </c>
      <c r="B88" s="16" t="s">
        <v>249</v>
      </c>
      <c r="D88" s="71">
        <f>'C-1'!D87+'C-1'!E87</f>
        <v>0</v>
      </c>
      <c r="E88" s="237"/>
      <c r="F88" s="228"/>
      <c r="G88" s="237"/>
      <c r="H88" s="228"/>
      <c r="I88" s="237"/>
      <c r="J88" s="228"/>
      <c r="K88" s="237"/>
      <c r="L88" s="228"/>
      <c r="M88" s="237"/>
      <c r="N88" s="228"/>
      <c r="O88" s="237"/>
      <c r="P88" s="228"/>
      <c r="Q88" s="89" t="s">
        <v>231</v>
      </c>
      <c r="R88" s="93">
        <f>F88+H88+J88+L88+N88+P88</f>
        <v>0</v>
      </c>
      <c r="T88" s="94">
        <f>R88+D88</f>
        <v>0</v>
      </c>
    </row>
    <row r="89" spans="1:20" x14ac:dyDescent="0.2">
      <c r="A89" s="58"/>
      <c r="Q89" s="90"/>
    </row>
    <row r="90" spans="1:20" x14ac:dyDescent="0.2">
      <c r="A90" s="60" t="s">
        <v>232</v>
      </c>
      <c r="B90" s="16" t="s">
        <v>250</v>
      </c>
      <c r="D90" s="71">
        <f>'C-1'!D89+'C-1'!E89</f>
        <v>0</v>
      </c>
      <c r="E90" s="237"/>
      <c r="F90" s="228"/>
      <c r="G90" s="237"/>
      <c r="H90" s="228"/>
      <c r="I90" s="237"/>
      <c r="J90" s="228"/>
      <c r="K90" s="237"/>
      <c r="L90" s="228"/>
      <c r="M90" s="237"/>
      <c r="N90" s="228"/>
      <c r="O90" s="237"/>
      <c r="P90" s="228"/>
      <c r="Q90" s="89" t="s">
        <v>232</v>
      </c>
      <c r="R90" s="93">
        <f>F90+H90+J90+L90+N90+P90</f>
        <v>0</v>
      </c>
      <c r="T90" s="94">
        <f>R90+D90</f>
        <v>0</v>
      </c>
    </row>
    <row r="91" spans="1:20" x14ac:dyDescent="0.2">
      <c r="A91" s="58"/>
      <c r="Q91" s="90"/>
    </row>
    <row r="92" spans="1:20" x14ac:dyDescent="0.2">
      <c r="A92" s="60" t="s">
        <v>233</v>
      </c>
      <c r="B92" s="16" t="s">
        <v>251</v>
      </c>
      <c r="D92" s="71">
        <f>'C-1'!D91+'C-1'!E91</f>
        <v>0</v>
      </c>
      <c r="E92" s="237"/>
      <c r="F92" s="228"/>
      <c r="G92" s="237"/>
      <c r="H92" s="228"/>
      <c r="I92" s="237"/>
      <c r="J92" s="228"/>
      <c r="K92" s="237"/>
      <c r="L92" s="228"/>
      <c r="M92" s="237"/>
      <c r="N92" s="228"/>
      <c r="O92" s="237"/>
      <c r="P92" s="228"/>
      <c r="Q92" s="89" t="s">
        <v>233</v>
      </c>
      <c r="R92" s="93">
        <f>F92+H92+J92+L92+N92+P92</f>
        <v>0</v>
      </c>
      <c r="T92" s="94">
        <f>R92+D92</f>
        <v>0</v>
      </c>
    </row>
    <row r="93" spans="1:20" x14ac:dyDescent="0.2">
      <c r="A93" s="58"/>
      <c r="Q93" s="90"/>
    </row>
    <row r="94" spans="1:20" x14ac:dyDescent="0.2">
      <c r="A94" s="60" t="s">
        <v>234</v>
      </c>
      <c r="B94" s="56" t="s">
        <v>252</v>
      </c>
      <c r="D94" s="71">
        <f>'C-1'!D93+'C-1'!E93</f>
        <v>0</v>
      </c>
      <c r="E94" s="237"/>
      <c r="F94" s="228"/>
      <c r="G94" s="237"/>
      <c r="H94" s="228"/>
      <c r="I94" s="237"/>
      <c r="J94" s="228"/>
      <c r="K94" s="237"/>
      <c r="L94" s="228"/>
      <c r="M94" s="237"/>
      <c r="N94" s="228"/>
      <c r="O94" s="237"/>
      <c r="P94" s="228"/>
      <c r="Q94" s="89" t="s">
        <v>234</v>
      </c>
      <c r="R94" s="93">
        <f>F94+H94+J94+L94+N94+P94</f>
        <v>0</v>
      </c>
      <c r="T94" s="94">
        <f>R94+D94</f>
        <v>0</v>
      </c>
    </row>
    <row r="95" spans="1:20" x14ac:dyDescent="0.2">
      <c r="A95" s="60"/>
      <c r="Q95" s="89"/>
    </row>
    <row r="96" spans="1:20" x14ac:dyDescent="0.2">
      <c r="A96" s="60" t="s">
        <v>235</v>
      </c>
      <c r="B96" s="69">
        <v>0</v>
      </c>
      <c r="D96" s="71">
        <f>'C-1'!D95+'C-1'!E95</f>
        <v>0</v>
      </c>
      <c r="E96" s="237"/>
      <c r="F96" s="228"/>
      <c r="G96" s="237"/>
      <c r="H96" s="228"/>
      <c r="I96" s="237"/>
      <c r="J96" s="228"/>
      <c r="K96" s="237"/>
      <c r="L96" s="228"/>
      <c r="M96" s="237"/>
      <c r="N96" s="228"/>
      <c r="O96" s="237"/>
      <c r="P96" s="228"/>
      <c r="Q96" s="89" t="s">
        <v>235</v>
      </c>
      <c r="R96" s="93">
        <f>F96+H96+J96+L96+N96+P96</f>
        <v>0</v>
      </c>
      <c r="T96" s="94">
        <f>R96+D96</f>
        <v>0</v>
      </c>
    </row>
    <row r="97" spans="1:20" x14ac:dyDescent="0.2">
      <c r="A97" s="58"/>
      <c r="Q97" s="90"/>
    </row>
    <row r="98" spans="1:20" x14ac:dyDescent="0.2">
      <c r="A98" s="60" t="s">
        <v>236</v>
      </c>
      <c r="B98" s="69">
        <v>0</v>
      </c>
      <c r="D98" s="71">
        <f>'C-1'!D97+'C-1'!E97</f>
        <v>0</v>
      </c>
      <c r="E98" s="237"/>
      <c r="F98" s="228"/>
      <c r="G98" s="237"/>
      <c r="H98" s="228"/>
      <c r="I98" s="237"/>
      <c r="J98" s="228"/>
      <c r="K98" s="237"/>
      <c r="L98" s="228"/>
      <c r="M98" s="237"/>
      <c r="N98" s="228"/>
      <c r="O98" s="237"/>
      <c r="P98" s="228"/>
      <c r="Q98" s="89" t="s">
        <v>236</v>
      </c>
      <c r="R98" s="93">
        <f>F98+H98+J98+L98+N98+P98</f>
        <v>0</v>
      </c>
      <c r="T98" s="94">
        <f>R98+D98</f>
        <v>0</v>
      </c>
    </row>
    <row r="99" spans="1:20" x14ac:dyDescent="0.2">
      <c r="A99" s="58"/>
      <c r="Q99" s="90"/>
    </row>
    <row r="100" spans="1:20" ht="15.75" thickBot="1" x14ac:dyDescent="0.3">
      <c r="A100" s="60" t="s">
        <v>237</v>
      </c>
      <c r="B100" s="25" t="s">
        <v>253</v>
      </c>
      <c r="D100" s="86">
        <f>SUM(D84:D99)</f>
        <v>0</v>
      </c>
      <c r="F100" s="86">
        <f>SUM(F84:F99)</f>
        <v>0</v>
      </c>
      <c r="H100" s="86">
        <f>SUM(H84:H99)</f>
        <v>0</v>
      </c>
      <c r="J100" s="86">
        <f>SUM(J84:J99)</f>
        <v>0</v>
      </c>
      <c r="L100" s="86">
        <f>SUM(L84:L99)</f>
        <v>0</v>
      </c>
      <c r="N100" s="86">
        <f>SUM(N84:N99)</f>
        <v>0</v>
      </c>
      <c r="P100" s="86">
        <f>SUM(P84:P99)</f>
        <v>0</v>
      </c>
      <c r="Q100" s="89" t="s">
        <v>237</v>
      </c>
      <c r="R100" s="96">
        <f>F100+H100+J100+L100+N100+P100</f>
        <v>0</v>
      </c>
      <c r="T100" s="95">
        <f>R100+D100</f>
        <v>0</v>
      </c>
    </row>
    <row r="101" spans="1:20" ht="15" thickTop="1" x14ac:dyDescent="0.2">
      <c r="Q101" s="91"/>
    </row>
    <row r="102" spans="1:20" x14ac:dyDescent="0.2">
      <c r="Q102" s="91"/>
    </row>
    <row r="103" spans="1:20" ht="15" x14ac:dyDescent="0.25">
      <c r="A103" s="25" t="s">
        <v>254</v>
      </c>
      <c r="Q103" s="92"/>
    </row>
    <row r="104" spans="1:20" x14ac:dyDescent="0.2">
      <c r="Q104" s="91"/>
    </row>
    <row r="105" spans="1:20" x14ac:dyDescent="0.2">
      <c r="A105" s="60" t="s">
        <v>255</v>
      </c>
      <c r="B105" s="16" t="s">
        <v>271</v>
      </c>
      <c r="D105" s="84">
        <f>'C-1'!D103+'C-1'!E103</f>
        <v>0</v>
      </c>
      <c r="E105" s="237"/>
      <c r="F105" s="228"/>
      <c r="G105" s="237"/>
      <c r="H105" s="228"/>
      <c r="I105" s="237"/>
      <c r="J105" s="228"/>
      <c r="K105" s="237"/>
      <c r="L105" s="228"/>
      <c r="M105" s="237"/>
      <c r="N105" s="228"/>
      <c r="O105" s="237"/>
      <c r="P105" s="228"/>
      <c r="Q105" s="89" t="s">
        <v>255</v>
      </c>
      <c r="R105" s="93">
        <f>F105+H105+J105+L105+N105+P105</f>
        <v>0</v>
      </c>
      <c r="T105" s="94">
        <f>R105+D105</f>
        <v>0</v>
      </c>
    </row>
    <row r="106" spans="1:20" x14ac:dyDescent="0.2">
      <c r="A106" s="58"/>
      <c r="Q106" s="90"/>
    </row>
    <row r="107" spans="1:20" x14ac:dyDescent="0.2">
      <c r="A107" s="60" t="s">
        <v>256</v>
      </c>
      <c r="B107" s="16" t="s">
        <v>272</v>
      </c>
      <c r="D107" s="71">
        <f>'C-1'!D105+'C-1'!E105</f>
        <v>0</v>
      </c>
      <c r="E107" s="237"/>
      <c r="F107" s="228"/>
      <c r="G107" s="237"/>
      <c r="H107" s="228"/>
      <c r="I107" s="237"/>
      <c r="J107" s="228"/>
      <c r="K107" s="237"/>
      <c r="L107" s="228"/>
      <c r="M107" s="237"/>
      <c r="N107" s="228"/>
      <c r="O107" s="237"/>
      <c r="P107" s="228"/>
      <c r="Q107" s="89" t="s">
        <v>256</v>
      </c>
      <c r="R107" s="93">
        <f>F107+H107+J107+L107+N107+P107</f>
        <v>0</v>
      </c>
      <c r="T107" s="94">
        <f>R107+D107</f>
        <v>0</v>
      </c>
    </row>
    <row r="108" spans="1:20" x14ac:dyDescent="0.2">
      <c r="A108" s="58"/>
      <c r="Q108" s="90"/>
    </row>
    <row r="109" spans="1:20" x14ac:dyDescent="0.2">
      <c r="A109" s="60" t="s">
        <v>257</v>
      </c>
      <c r="B109" s="16" t="s">
        <v>273</v>
      </c>
      <c r="D109" s="71">
        <f>'C-1'!D107+'C-1'!E107</f>
        <v>0</v>
      </c>
      <c r="E109" s="237"/>
      <c r="F109" s="228"/>
      <c r="G109" s="237"/>
      <c r="H109" s="228"/>
      <c r="I109" s="237"/>
      <c r="J109" s="228"/>
      <c r="K109" s="237"/>
      <c r="L109" s="228"/>
      <c r="M109" s="237"/>
      <c r="N109" s="228"/>
      <c r="O109" s="237"/>
      <c r="P109" s="228"/>
      <c r="Q109" s="89" t="s">
        <v>257</v>
      </c>
      <c r="R109" s="93">
        <f>F109+H109+J109+L109+N109+P109</f>
        <v>0</v>
      </c>
      <c r="T109" s="94">
        <f>R109+D109</f>
        <v>0</v>
      </c>
    </row>
    <row r="110" spans="1:20" x14ac:dyDescent="0.2">
      <c r="A110" s="58"/>
      <c r="Q110" s="90"/>
    </row>
    <row r="111" spans="1:20" x14ac:dyDescent="0.2">
      <c r="A111" s="60" t="s">
        <v>258</v>
      </c>
      <c r="B111" s="56" t="s">
        <v>566</v>
      </c>
      <c r="D111" s="71">
        <f>'C-1'!D109+'C-1'!E109</f>
        <v>0</v>
      </c>
      <c r="E111" s="237"/>
      <c r="F111" s="228"/>
      <c r="G111" s="237"/>
      <c r="H111" s="228"/>
      <c r="I111" s="237"/>
      <c r="J111" s="228"/>
      <c r="K111" s="237"/>
      <c r="L111" s="228"/>
      <c r="M111" s="237"/>
      <c r="N111" s="228"/>
      <c r="O111" s="237"/>
      <c r="P111" s="228"/>
      <c r="Q111" s="89" t="s">
        <v>258</v>
      </c>
      <c r="R111" s="93">
        <f>F111+H111+J111+L111+N111+P111</f>
        <v>0</v>
      </c>
      <c r="T111" s="94">
        <f>R111+D111</f>
        <v>0</v>
      </c>
    </row>
    <row r="112" spans="1:20" x14ac:dyDescent="0.2">
      <c r="A112" s="58"/>
      <c r="Q112" s="90"/>
    </row>
    <row r="113" spans="1:20" x14ac:dyDescent="0.2">
      <c r="A113" s="60" t="s">
        <v>259</v>
      </c>
      <c r="B113" s="56" t="s">
        <v>274</v>
      </c>
      <c r="D113" s="71">
        <f>'C-1'!D111+'C-1'!E111</f>
        <v>0</v>
      </c>
      <c r="E113" s="237"/>
      <c r="F113" s="228"/>
      <c r="G113" s="237"/>
      <c r="H113" s="228"/>
      <c r="I113" s="237"/>
      <c r="J113" s="228"/>
      <c r="K113" s="237"/>
      <c r="L113" s="228"/>
      <c r="M113" s="237"/>
      <c r="N113" s="228"/>
      <c r="O113" s="237"/>
      <c r="P113" s="228"/>
      <c r="Q113" s="89" t="s">
        <v>259</v>
      </c>
      <c r="R113" s="93">
        <f>F113+H113+J113+L113+N113+P113</f>
        <v>0</v>
      </c>
      <c r="T113" s="94">
        <f>R113+D113</f>
        <v>0</v>
      </c>
    </row>
    <row r="114" spans="1:20" x14ac:dyDescent="0.2">
      <c r="A114" s="58"/>
      <c r="Q114" s="90"/>
    </row>
    <row r="115" spans="1:20" x14ac:dyDescent="0.2">
      <c r="A115" s="60" t="s">
        <v>260</v>
      </c>
      <c r="B115" s="69">
        <v>0</v>
      </c>
      <c r="D115" s="71">
        <f>'C-1'!D113+'C-1'!E113</f>
        <v>0</v>
      </c>
      <c r="E115" s="237"/>
      <c r="F115" s="228"/>
      <c r="G115" s="237"/>
      <c r="H115" s="228"/>
      <c r="I115" s="237"/>
      <c r="J115" s="228"/>
      <c r="K115" s="237"/>
      <c r="L115" s="228"/>
      <c r="M115" s="237"/>
      <c r="N115" s="228"/>
      <c r="O115" s="237"/>
      <c r="P115" s="228"/>
      <c r="Q115" s="89" t="s">
        <v>260</v>
      </c>
      <c r="R115" s="93">
        <f>F115+H115+J115+L115+N115+P115</f>
        <v>0</v>
      </c>
      <c r="T115" s="94">
        <f>R115+D115</f>
        <v>0</v>
      </c>
    </row>
    <row r="116" spans="1:20" x14ac:dyDescent="0.2">
      <c r="A116" s="58"/>
      <c r="Q116" s="90"/>
    </row>
    <row r="117" spans="1:20" ht="15.75" thickBot="1" x14ac:dyDescent="0.3">
      <c r="A117" s="60" t="s">
        <v>261</v>
      </c>
      <c r="B117" s="25" t="s">
        <v>277</v>
      </c>
      <c r="D117" s="86">
        <f>SUM(D105:D116)</f>
        <v>0</v>
      </c>
      <c r="F117" s="86">
        <f>SUM(F105:F116)</f>
        <v>0</v>
      </c>
      <c r="H117" s="86">
        <f>SUM(H105:H116)</f>
        <v>0</v>
      </c>
      <c r="J117" s="86">
        <f>SUM(J105:J116)</f>
        <v>0</v>
      </c>
      <c r="L117" s="86">
        <f>SUM(L105:L116)</f>
        <v>0</v>
      </c>
      <c r="N117" s="86">
        <f>SUM(N105:N116)</f>
        <v>0</v>
      </c>
      <c r="P117" s="86">
        <f>SUM(P105:P116)</f>
        <v>0</v>
      </c>
      <c r="Q117" s="89" t="s">
        <v>261</v>
      </c>
      <c r="R117" s="96">
        <f>F117+H117+J117+L117+N117+P117</f>
        <v>0</v>
      </c>
      <c r="T117" s="95">
        <f>R117+D117</f>
        <v>0</v>
      </c>
    </row>
    <row r="118" spans="1:20" ht="15" thickTop="1" x14ac:dyDescent="0.2">
      <c r="A118" s="58"/>
      <c r="Q118" s="90"/>
    </row>
    <row r="119" spans="1:20" x14ac:dyDescent="0.2">
      <c r="A119" s="58"/>
      <c r="Q119" s="90"/>
    </row>
    <row r="120" spans="1:20" ht="15.75" thickBot="1" x14ac:dyDescent="0.3">
      <c r="A120" s="60" t="s">
        <v>262</v>
      </c>
      <c r="B120" s="25" t="s">
        <v>278</v>
      </c>
      <c r="D120" s="86">
        <f>D100+D117</f>
        <v>0</v>
      </c>
      <c r="Q120" s="89" t="s">
        <v>262</v>
      </c>
      <c r="R120" s="87">
        <f>R100+R117</f>
        <v>0</v>
      </c>
      <c r="T120" s="97">
        <f>T100+T117</f>
        <v>0</v>
      </c>
    </row>
    <row r="121" spans="1:20" ht="15" thickTop="1" x14ac:dyDescent="0.2">
      <c r="A121" s="58"/>
      <c r="Q121" s="90"/>
    </row>
    <row r="122" spans="1:20" x14ac:dyDescent="0.2">
      <c r="Q122" s="91"/>
    </row>
    <row r="123" spans="1:20" x14ac:dyDescent="0.2">
      <c r="Q123" s="91"/>
    </row>
    <row r="124" spans="1:20" ht="15" x14ac:dyDescent="0.25">
      <c r="A124" s="25" t="s">
        <v>263</v>
      </c>
      <c r="Q124" s="92"/>
    </row>
    <row r="125" spans="1:20" x14ac:dyDescent="0.2">
      <c r="Q125" s="91"/>
    </row>
    <row r="126" spans="1:20" x14ac:dyDescent="0.2">
      <c r="A126" s="60" t="s">
        <v>264</v>
      </c>
      <c r="B126" s="16" t="s">
        <v>279</v>
      </c>
      <c r="D126" s="84">
        <f>'C-1'!D123+'C-1'!E123</f>
        <v>0</v>
      </c>
      <c r="E126" s="237"/>
      <c r="F126" s="228"/>
      <c r="G126" s="237"/>
      <c r="H126" s="228"/>
      <c r="I126" s="237"/>
      <c r="J126" s="228"/>
      <c r="K126" s="237"/>
      <c r="L126" s="228"/>
      <c r="M126" s="237"/>
      <c r="N126" s="228"/>
      <c r="O126" s="237"/>
      <c r="P126" s="228"/>
      <c r="Q126" s="89" t="s">
        <v>264</v>
      </c>
      <c r="R126" s="93">
        <f>F126+H126+J126+L126+N126+P126</f>
        <v>0</v>
      </c>
      <c r="T126" s="94">
        <f>R126+D126</f>
        <v>0</v>
      </c>
    </row>
    <row r="127" spans="1:20" x14ac:dyDescent="0.2">
      <c r="A127" s="58"/>
      <c r="Q127" s="90"/>
    </row>
    <row r="128" spans="1:20" x14ac:dyDescent="0.2">
      <c r="A128" s="60" t="s">
        <v>265</v>
      </c>
      <c r="B128" s="56" t="s">
        <v>280</v>
      </c>
      <c r="D128" s="71">
        <f>'C-1'!D125+'C-1'!E125</f>
        <v>0</v>
      </c>
      <c r="E128" s="237"/>
      <c r="F128" s="228"/>
      <c r="G128" s="237"/>
      <c r="H128" s="228"/>
      <c r="I128" s="237"/>
      <c r="J128" s="228"/>
      <c r="K128" s="237"/>
      <c r="L128" s="228"/>
      <c r="M128" s="237"/>
      <c r="N128" s="228"/>
      <c r="O128" s="237"/>
      <c r="P128" s="228"/>
      <c r="Q128" s="89" t="s">
        <v>265</v>
      </c>
      <c r="R128" s="93">
        <f>F128+H128+J128+L128+N128+P128</f>
        <v>0</v>
      </c>
      <c r="T128" s="94">
        <f>R128+D128</f>
        <v>0</v>
      </c>
    </row>
    <row r="129" spans="1:20" x14ac:dyDescent="0.2">
      <c r="A129" s="58"/>
      <c r="Q129" s="90"/>
    </row>
    <row r="130" spans="1:20" x14ac:dyDescent="0.2">
      <c r="A130" s="60" t="s">
        <v>266</v>
      </c>
      <c r="B130" s="69">
        <v>0</v>
      </c>
      <c r="D130" s="71">
        <f>'C-1'!D127+'C-1'!E127</f>
        <v>0</v>
      </c>
      <c r="E130" s="237"/>
      <c r="F130" s="228"/>
      <c r="G130" s="237"/>
      <c r="H130" s="228"/>
      <c r="I130" s="237"/>
      <c r="J130" s="228"/>
      <c r="K130" s="237"/>
      <c r="L130" s="228"/>
      <c r="M130" s="237"/>
      <c r="N130" s="228"/>
      <c r="O130" s="237"/>
      <c r="P130" s="228"/>
      <c r="Q130" s="89" t="s">
        <v>266</v>
      </c>
      <c r="R130" s="93">
        <f>F130+H130+J130+L130+N130+P130</f>
        <v>0</v>
      </c>
      <c r="T130" s="94">
        <f>R130+D130</f>
        <v>0</v>
      </c>
    </row>
    <row r="131" spans="1:20" x14ac:dyDescent="0.2">
      <c r="A131" s="58"/>
      <c r="Q131" s="90"/>
    </row>
    <row r="132" spans="1:20" x14ac:dyDescent="0.2">
      <c r="A132" s="60" t="s">
        <v>267</v>
      </c>
      <c r="B132" s="56" t="s">
        <v>281</v>
      </c>
      <c r="D132" s="71">
        <f>'C-1'!D129+'C-1'!E129</f>
        <v>0</v>
      </c>
      <c r="E132" s="237"/>
      <c r="F132" s="228"/>
      <c r="G132" s="237"/>
      <c r="H132" s="228"/>
      <c r="I132" s="237"/>
      <c r="J132" s="228"/>
      <c r="K132" s="237"/>
      <c r="L132" s="228"/>
      <c r="M132" s="237"/>
      <c r="N132" s="228"/>
      <c r="O132" s="237"/>
      <c r="P132" s="228"/>
      <c r="Q132" s="89" t="s">
        <v>267</v>
      </c>
      <c r="R132" s="93">
        <f>F132+H132+J132+L132+N132+P132</f>
        <v>0</v>
      </c>
      <c r="T132" s="94">
        <f>R132+D132</f>
        <v>0</v>
      </c>
    </row>
    <row r="133" spans="1:20" x14ac:dyDescent="0.2">
      <c r="A133" s="58"/>
      <c r="Q133" s="90"/>
    </row>
    <row r="134" spans="1:20" x14ac:dyDescent="0.2">
      <c r="A134" s="58"/>
      <c r="Q134" s="90"/>
    </row>
    <row r="135" spans="1:20" ht="15.75" thickBot="1" x14ac:dyDescent="0.3">
      <c r="A135" s="60" t="s">
        <v>268</v>
      </c>
      <c r="B135" s="25" t="s">
        <v>282</v>
      </c>
      <c r="D135" s="86">
        <f>SUM(D126:D134)</f>
        <v>0</v>
      </c>
      <c r="F135" s="86">
        <f>SUM(F126:F134)</f>
        <v>0</v>
      </c>
      <c r="H135" s="86">
        <f>SUM(H126:H134)</f>
        <v>0</v>
      </c>
      <c r="J135" s="86">
        <f>SUM(J126:J134)</f>
        <v>0</v>
      </c>
      <c r="L135" s="86">
        <f>SUM(L126:L134)</f>
        <v>0</v>
      </c>
      <c r="N135" s="86">
        <f>SUM(N126:N134)</f>
        <v>0</v>
      </c>
      <c r="P135" s="86">
        <f>SUM(P126:P134)</f>
        <v>0</v>
      </c>
      <c r="Q135" s="89" t="s">
        <v>268</v>
      </c>
      <c r="R135" s="96">
        <f>F135+H135+J135+L135+N135+P135</f>
        <v>0</v>
      </c>
      <c r="T135" s="95">
        <f>R135+D135</f>
        <v>0</v>
      </c>
    </row>
    <row r="136" spans="1:20" ht="15" thickTop="1" x14ac:dyDescent="0.2">
      <c r="A136" s="58"/>
      <c r="Q136" s="90"/>
    </row>
    <row r="137" spans="1:20" x14ac:dyDescent="0.2">
      <c r="A137" s="58"/>
      <c r="Q137" s="90"/>
    </row>
    <row r="138" spans="1:20" ht="15.75" thickBot="1" x14ac:dyDescent="0.3">
      <c r="A138" s="60" t="s">
        <v>269</v>
      </c>
      <c r="B138" s="25" t="s">
        <v>283</v>
      </c>
      <c r="D138" s="86">
        <f>D135+D120</f>
        <v>0</v>
      </c>
      <c r="Q138" s="89" t="s">
        <v>269</v>
      </c>
      <c r="R138" s="96">
        <f>R135+R120</f>
        <v>0</v>
      </c>
      <c r="T138" s="95">
        <f>T135+T120</f>
        <v>0</v>
      </c>
    </row>
    <row r="139" spans="1:20" ht="15" thickTop="1" x14ac:dyDescent="0.2">
      <c r="A139" s="58"/>
      <c r="Q139" s="90"/>
    </row>
    <row r="140" spans="1:20" ht="15" thickBot="1" x14ac:dyDescent="0.25">
      <c r="A140" s="60" t="s">
        <v>270</v>
      </c>
      <c r="B140" s="16" t="s">
        <v>284</v>
      </c>
      <c r="D140" s="86">
        <f>IF(BalanceCheck&gt;0,-D138+D78,D138+D78)</f>
        <v>0</v>
      </c>
      <c r="Q140" s="89" t="s">
        <v>270</v>
      </c>
      <c r="R140" s="96">
        <f>R138+R78</f>
        <v>0</v>
      </c>
      <c r="T140" s="95">
        <f>T138+T78</f>
        <v>0</v>
      </c>
    </row>
    <row r="141" spans="1:20" ht="15" thickTop="1" x14ac:dyDescent="0.2"/>
  </sheetData>
  <sheetProtection password="8CA5" sheet="1" objects="1" scenarios="1"/>
  <mergeCells count="2">
    <mergeCell ref="E3:O3"/>
    <mergeCell ref="F8:P8"/>
  </mergeCells>
  <pageMargins left="0.7" right="0.7" top="0.75" bottom="0.75" header="0.3" footer="0.3"/>
  <pageSetup scale="57" fitToHeight="0"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T62"/>
  <sheetViews>
    <sheetView topLeftCell="A19" zoomScale="75" zoomScaleNormal="75" workbookViewId="0">
      <selection activeCell="G36" sqref="G36"/>
    </sheetView>
  </sheetViews>
  <sheetFormatPr defaultColWidth="9.140625" defaultRowHeight="14.25" x14ac:dyDescent="0.2"/>
  <cols>
    <col min="1" max="1" width="5.85546875" style="16" customWidth="1"/>
    <col min="2" max="2" width="39.85546875" style="16" customWidth="1"/>
    <col min="3" max="3" width="1.7109375" style="16" customWidth="1"/>
    <col min="4" max="4" width="17.28515625" style="16" customWidth="1"/>
    <col min="5" max="5" width="4.7109375" style="182" customWidth="1"/>
    <col min="6" max="6" width="11.85546875" style="16" customWidth="1"/>
    <col min="7" max="7" width="4.7109375" style="182" customWidth="1"/>
    <col min="8" max="8" width="11.85546875" style="16" customWidth="1"/>
    <col min="9" max="9" width="4.7109375" style="182" customWidth="1"/>
    <col min="10" max="10" width="11.85546875" style="16" customWidth="1"/>
    <col min="11" max="11" width="4.7109375" style="182" customWidth="1"/>
    <col min="12" max="12" width="11.85546875" style="16" customWidth="1"/>
    <col min="13" max="13" width="4.7109375" style="182" customWidth="1"/>
    <col min="14" max="14" width="11.85546875" style="16" customWidth="1"/>
    <col min="15" max="15" width="4.7109375" style="182" customWidth="1"/>
    <col min="16" max="16" width="11.85546875" style="16" customWidth="1"/>
    <col min="17" max="17" width="4.42578125" style="16" customWidth="1"/>
    <col min="18" max="18" width="19.85546875" style="16" customWidth="1"/>
    <col min="19" max="19" width="1.5703125" style="16" customWidth="1"/>
    <col min="20" max="20" width="17" style="16" customWidth="1"/>
    <col min="21" max="16384" width="9.140625" style="16"/>
  </cols>
  <sheetData>
    <row r="2" spans="1:20" ht="15.75" thickBot="1" x14ac:dyDescent="0.3">
      <c r="B2" s="25" t="str">
        <f>"PROVIDER NAME:  "&amp;ProviderName</f>
        <v xml:space="preserve">PROVIDER NAME:  </v>
      </c>
      <c r="Q2" s="29" t="s">
        <v>21</v>
      </c>
      <c r="R2" s="34">
        <f>IF(Begindate2 &lt;&gt; 0,(Begindate2), 0)</f>
        <v>0</v>
      </c>
    </row>
    <row r="3" spans="1:20" ht="18.75" thickBot="1" x14ac:dyDescent="0.3">
      <c r="E3" s="318" t="s">
        <v>285</v>
      </c>
      <c r="F3" s="319"/>
      <c r="G3" s="319"/>
      <c r="H3" s="319"/>
      <c r="I3" s="319"/>
      <c r="J3" s="319"/>
      <c r="K3" s="319"/>
      <c r="L3" s="319"/>
      <c r="M3" s="319"/>
      <c r="N3" s="319"/>
      <c r="O3" s="320"/>
    </row>
    <row r="4" spans="1:20" ht="15" x14ac:dyDescent="0.25">
      <c r="B4" s="25" t="str">
        <f>"NATIONAL PROVIDER ID:  "&amp;NPI</f>
        <v xml:space="preserve">NATIONAL PROVIDER ID:  </v>
      </c>
      <c r="Q4" s="29" t="s">
        <v>22</v>
      </c>
      <c r="R4" s="34">
        <f>IF(Enddate2&lt;&gt;0,(Enddate2), 0)</f>
        <v>0</v>
      </c>
    </row>
    <row r="7" spans="1:20" x14ac:dyDescent="0.2">
      <c r="D7" s="63" t="s">
        <v>286</v>
      </c>
      <c r="R7" s="63" t="s">
        <v>784</v>
      </c>
      <c r="T7" s="63" t="s">
        <v>288</v>
      </c>
    </row>
    <row r="8" spans="1:20" x14ac:dyDescent="0.2">
      <c r="D8" s="28" t="s">
        <v>188</v>
      </c>
      <c r="F8" s="321" t="s">
        <v>287</v>
      </c>
      <c r="G8" s="321"/>
      <c r="H8" s="321"/>
      <c r="I8" s="321"/>
      <c r="J8" s="321"/>
      <c r="K8" s="321"/>
      <c r="L8" s="321"/>
      <c r="M8" s="321"/>
      <c r="N8" s="321"/>
      <c r="O8" s="321"/>
      <c r="P8" s="321"/>
      <c r="R8" s="28" t="s">
        <v>173</v>
      </c>
      <c r="T8" s="28" t="s">
        <v>188</v>
      </c>
    </row>
    <row r="9" spans="1:20" ht="15" x14ac:dyDescent="0.25">
      <c r="A9" s="25" t="s">
        <v>289</v>
      </c>
    </row>
    <row r="11" spans="1:20" x14ac:dyDescent="0.2">
      <c r="A11" s="60" t="s">
        <v>35</v>
      </c>
      <c r="B11" s="16" t="s">
        <v>292</v>
      </c>
      <c r="D11" s="84">
        <f>'C-2'!C11+'C-2'!D11</f>
        <v>0</v>
      </c>
      <c r="E11" s="237"/>
      <c r="F11" s="228"/>
      <c r="G11" s="237"/>
      <c r="H11" s="228"/>
      <c r="I11" s="237"/>
      <c r="J11" s="228"/>
      <c r="K11" s="237"/>
      <c r="L11" s="228"/>
      <c r="M11" s="237"/>
      <c r="N11" s="228"/>
      <c r="O11" s="237"/>
      <c r="P11" s="228"/>
      <c r="Q11" s="90" t="s">
        <v>35</v>
      </c>
      <c r="R11" s="93">
        <f>F11+H11+J11+L11+N11+P11</f>
        <v>0</v>
      </c>
      <c r="T11" s="94">
        <f>R11+D11</f>
        <v>0</v>
      </c>
    </row>
    <row r="12" spans="1:20" x14ac:dyDescent="0.2">
      <c r="A12" s="58"/>
      <c r="Q12" s="90"/>
    </row>
    <row r="13" spans="1:20" x14ac:dyDescent="0.2">
      <c r="A13" s="60" t="s">
        <v>36</v>
      </c>
      <c r="B13" s="16" t="s">
        <v>293</v>
      </c>
      <c r="D13" s="71">
        <f>'C-2'!C13+'C-2'!D13</f>
        <v>0</v>
      </c>
      <c r="E13" s="237"/>
      <c r="F13" s="228"/>
      <c r="G13" s="237"/>
      <c r="H13" s="228"/>
      <c r="I13" s="237"/>
      <c r="J13" s="228"/>
      <c r="K13" s="237"/>
      <c r="L13" s="228"/>
      <c r="M13" s="237"/>
      <c r="N13" s="228"/>
      <c r="O13" s="237"/>
      <c r="P13" s="228"/>
      <c r="Q13" s="90" t="s">
        <v>36</v>
      </c>
      <c r="R13" s="93">
        <f>F13+H13+J13+L13+N13+P13</f>
        <v>0</v>
      </c>
      <c r="T13" s="94">
        <f>R13+D13</f>
        <v>0</v>
      </c>
    </row>
    <row r="14" spans="1:20" x14ac:dyDescent="0.2">
      <c r="A14" s="58"/>
      <c r="Q14" s="90"/>
    </row>
    <row r="15" spans="1:20" ht="15.75" thickBot="1" x14ac:dyDescent="0.3">
      <c r="A15" s="60" t="s">
        <v>37</v>
      </c>
      <c r="B15" s="25" t="s">
        <v>294</v>
      </c>
      <c r="D15" s="86">
        <f>SUM(D11:D14)</f>
        <v>0</v>
      </c>
      <c r="F15" s="86">
        <f>SUM(F11:F14)</f>
        <v>0</v>
      </c>
      <c r="H15" s="86">
        <f>SUM(H11:H14)</f>
        <v>0</v>
      </c>
      <c r="J15" s="86">
        <f>SUM(J11:J14)</f>
        <v>0</v>
      </c>
      <c r="L15" s="86">
        <f>SUM(L11:L14)</f>
        <v>0</v>
      </c>
      <c r="N15" s="86">
        <f>SUM(N11:N14)</f>
        <v>0</v>
      </c>
      <c r="P15" s="86">
        <f>SUM(P11:P14)</f>
        <v>0</v>
      </c>
      <c r="Q15" s="90" t="s">
        <v>37</v>
      </c>
      <c r="R15" s="96">
        <f>F15+H15+J15+L15+N15+P15</f>
        <v>0</v>
      </c>
      <c r="T15" s="95">
        <f>R15+D15</f>
        <v>0</v>
      </c>
    </row>
    <row r="16" spans="1:20" ht="15" thickTop="1" x14ac:dyDescent="0.2">
      <c r="Q16" s="90"/>
    </row>
    <row r="17" spans="1:20" x14ac:dyDescent="0.2">
      <c r="Q17" s="90"/>
    </row>
    <row r="18" spans="1:20" ht="15" x14ac:dyDescent="0.25">
      <c r="A18" s="25" t="s">
        <v>290</v>
      </c>
      <c r="Q18" s="90"/>
    </row>
    <row r="19" spans="1:20" x14ac:dyDescent="0.2">
      <c r="Q19" s="90"/>
    </row>
    <row r="20" spans="1:20" x14ac:dyDescent="0.2">
      <c r="A20" s="60" t="s">
        <v>38</v>
      </c>
      <c r="B20" s="16" t="s">
        <v>295</v>
      </c>
      <c r="D20" s="84">
        <f>'C-2'!C20+'C-2'!D20</f>
        <v>0</v>
      </c>
      <c r="E20" s="237"/>
      <c r="F20" s="228"/>
      <c r="G20" s="237"/>
      <c r="H20" s="228"/>
      <c r="I20" s="237"/>
      <c r="J20" s="228"/>
      <c r="K20" s="237"/>
      <c r="L20" s="228"/>
      <c r="M20" s="237"/>
      <c r="N20" s="228"/>
      <c r="O20" s="237"/>
      <c r="P20" s="228"/>
      <c r="Q20" s="90" t="s">
        <v>38</v>
      </c>
      <c r="R20" s="93">
        <f>F20+H20+J20+L20+N20+P20</f>
        <v>0</v>
      </c>
      <c r="T20" s="94">
        <f>R20+D20</f>
        <v>0</v>
      </c>
    </row>
    <row r="21" spans="1:20" x14ac:dyDescent="0.2">
      <c r="A21" s="58"/>
      <c r="Q21" s="90"/>
    </row>
    <row r="22" spans="1:20" x14ac:dyDescent="0.2">
      <c r="A22" s="60" t="s">
        <v>39</v>
      </c>
      <c r="B22" s="16" t="s">
        <v>296</v>
      </c>
      <c r="D22" s="71">
        <f>'C-2'!C22+'C-2'!D22</f>
        <v>0</v>
      </c>
      <c r="E22" s="237"/>
      <c r="F22" s="228"/>
      <c r="G22" s="237"/>
      <c r="H22" s="228"/>
      <c r="I22" s="237"/>
      <c r="J22" s="228"/>
      <c r="K22" s="237"/>
      <c r="L22" s="228"/>
      <c r="M22" s="237"/>
      <c r="N22" s="228"/>
      <c r="O22" s="237"/>
      <c r="P22" s="228"/>
      <c r="Q22" s="90" t="s">
        <v>39</v>
      </c>
      <c r="R22" s="93">
        <f>F22+H22+J22+L22+N22+P22</f>
        <v>0</v>
      </c>
      <c r="T22" s="94">
        <f>R22+D22</f>
        <v>0</v>
      </c>
    </row>
    <row r="23" spans="1:20" x14ac:dyDescent="0.2">
      <c r="A23" s="58"/>
      <c r="Q23" s="90"/>
    </row>
    <row r="24" spans="1:20" x14ac:dyDescent="0.2">
      <c r="A24" s="60" t="s">
        <v>40</v>
      </c>
      <c r="B24" s="16" t="s">
        <v>297</v>
      </c>
      <c r="D24" s="71">
        <f>'C-2'!C24+'C-2'!D24</f>
        <v>0</v>
      </c>
      <c r="E24" s="237"/>
      <c r="F24" s="228"/>
      <c r="G24" s="237"/>
      <c r="H24" s="228"/>
      <c r="I24" s="237"/>
      <c r="J24" s="228"/>
      <c r="K24" s="237"/>
      <c r="L24" s="228"/>
      <c r="M24" s="237"/>
      <c r="N24" s="228"/>
      <c r="O24" s="237"/>
      <c r="P24" s="228"/>
      <c r="Q24" s="90" t="s">
        <v>40</v>
      </c>
      <c r="R24" s="93">
        <f>F24+H24+J24+L24+N24+P24</f>
        <v>0</v>
      </c>
      <c r="T24" s="94">
        <f>R24+D24</f>
        <v>0</v>
      </c>
    </row>
    <row r="25" spans="1:20" x14ac:dyDescent="0.2">
      <c r="A25" s="58"/>
      <c r="Q25" s="90"/>
    </row>
    <row r="26" spans="1:20" x14ac:dyDescent="0.2">
      <c r="A26" s="60" t="s">
        <v>41</v>
      </c>
      <c r="B26" s="16" t="s">
        <v>298</v>
      </c>
      <c r="D26" s="71">
        <f>'C-2'!C26+'C-2'!D26</f>
        <v>0</v>
      </c>
      <c r="E26" s="237"/>
      <c r="F26" s="228"/>
      <c r="G26" s="237"/>
      <c r="H26" s="228"/>
      <c r="I26" s="237"/>
      <c r="J26" s="228"/>
      <c r="K26" s="237"/>
      <c r="L26" s="228"/>
      <c r="M26" s="237"/>
      <c r="N26" s="228"/>
      <c r="O26" s="237"/>
      <c r="P26" s="228"/>
      <c r="Q26" s="90" t="s">
        <v>41</v>
      </c>
      <c r="R26" s="93">
        <f>F26+H26+J26+L26+N26+P26</f>
        <v>0</v>
      </c>
      <c r="T26" s="94">
        <f>R26+D26</f>
        <v>0</v>
      </c>
    </row>
    <row r="27" spans="1:20" x14ac:dyDescent="0.2">
      <c r="A27" s="58"/>
      <c r="Q27" s="90"/>
    </row>
    <row r="28" spans="1:20" x14ac:dyDescent="0.2">
      <c r="A28" s="60" t="s">
        <v>157</v>
      </c>
      <c r="B28" s="16" t="s">
        <v>299</v>
      </c>
      <c r="D28" s="71">
        <f>'C-2'!C28+'C-2'!D28</f>
        <v>0</v>
      </c>
      <c r="E28" s="237"/>
      <c r="F28" s="228"/>
      <c r="G28" s="237"/>
      <c r="H28" s="228"/>
      <c r="I28" s="237"/>
      <c r="J28" s="228"/>
      <c r="K28" s="237"/>
      <c r="L28" s="228"/>
      <c r="M28" s="237"/>
      <c r="N28" s="228"/>
      <c r="O28" s="237"/>
      <c r="P28" s="228"/>
      <c r="Q28" s="90" t="s">
        <v>157</v>
      </c>
      <c r="R28" s="93">
        <f>F28+H28+J28+L28+N28+P28</f>
        <v>0</v>
      </c>
      <c r="T28" s="94">
        <f>R28+D28</f>
        <v>0</v>
      </c>
    </row>
    <row r="29" spans="1:20" x14ac:dyDescent="0.2">
      <c r="A29" s="58"/>
      <c r="Q29" s="90"/>
    </row>
    <row r="30" spans="1:20" x14ac:dyDescent="0.2">
      <c r="A30" s="60" t="s">
        <v>158</v>
      </c>
      <c r="B30" s="16" t="s">
        <v>300</v>
      </c>
      <c r="D30" s="71">
        <f>'C-2'!C30+'C-2'!D30</f>
        <v>0</v>
      </c>
      <c r="E30" s="237"/>
      <c r="F30" s="228"/>
      <c r="G30" s="237"/>
      <c r="H30" s="228"/>
      <c r="I30" s="237"/>
      <c r="J30" s="228"/>
      <c r="K30" s="237"/>
      <c r="L30" s="228"/>
      <c r="M30" s="237"/>
      <c r="N30" s="228"/>
      <c r="O30" s="237"/>
      <c r="P30" s="228"/>
      <c r="Q30" s="90" t="s">
        <v>158</v>
      </c>
      <c r="R30" s="93">
        <f>F30+H30+J30+L30+N30+P30</f>
        <v>0</v>
      </c>
      <c r="T30" s="94">
        <f>R30+D30</f>
        <v>0</v>
      </c>
    </row>
    <row r="31" spans="1:20" x14ac:dyDescent="0.2">
      <c r="A31" s="58"/>
      <c r="Q31" s="90"/>
    </row>
    <row r="32" spans="1:20" x14ac:dyDescent="0.2">
      <c r="A32" s="60" t="s">
        <v>159</v>
      </c>
      <c r="B32" s="16" t="s">
        <v>301</v>
      </c>
      <c r="D32" s="71">
        <f>'C-2'!C32+'C-2'!D32</f>
        <v>0</v>
      </c>
      <c r="E32" s="237"/>
      <c r="F32" s="228"/>
      <c r="G32" s="237"/>
      <c r="H32" s="228"/>
      <c r="I32" s="237"/>
      <c r="J32" s="228"/>
      <c r="K32" s="237"/>
      <c r="L32" s="228"/>
      <c r="M32" s="237"/>
      <c r="N32" s="228"/>
      <c r="O32" s="237"/>
      <c r="P32" s="228"/>
      <c r="Q32" s="90" t="s">
        <v>159</v>
      </c>
      <c r="R32" s="93">
        <f>F32+H32+J32+L32+N32+P32</f>
        <v>0</v>
      </c>
      <c r="T32" s="94">
        <f>R32+D32</f>
        <v>0</v>
      </c>
    </row>
    <row r="33" spans="1:20" x14ac:dyDescent="0.2">
      <c r="A33" s="58"/>
      <c r="Q33" s="90"/>
    </row>
    <row r="34" spans="1:20" x14ac:dyDescent="0.2">
      <c r="A34" s="60" t="s">
        <v>160</v>
      </c>
      <c r="B34" s="16" t="s">
        <v>302</v>
      </c>
      <c r="D34" s="71">
        <f>'C-2'!C34+'C-2'!D34</f>
        <v>0</v>
      </c>
      <c r="E34" s="237"/>
      <c r="F34" s="228"/>
      <c r="G34" s="237"/>
      <c r="H34" s="228"/>
      <c r="I34" s="237"/>
      <c r="J34" s="228"/>
      <c r="K34" s="237"/>
      <c r="L34" s="228"/>
      <c r="M34" s="237"/>
      <c r="N34" s="228"/>
      <c r="O34" s="237"/>
      <c r="P34" s="228"/>
      <c r="Q34" s="90" t="s">
        <v>160</v>
      </c>
      <c r="R34" s="93">
        <f>F34+H34+J34+L34+N34+P34</f>
        <v>0</v>
      </c>
      <c r="T34" s="94">
        <f>R34+D34</f>
        <v>0</v>
      </c>
    </row>
    <row r="35" spans="1:20" x14ac:dyDescent="0.2">
      <c r="A35" s="58"/>
      <c r="Q35" s="90"/>
    </row>
    <row r="36" spans="1:20" x14ac:dyDescent="0.2">
      <c r="A36" s="60" t="s">
        <v>184</v>
      </c>
      <c r="B36" s="16" t="s">
        <v>303</v>
      </c>
      <c r="D36" s="71">
        <f>'C-2'!C36+'C-2'!D36</f>
        <v>0</v>
      </c>
      <c r="E36" s="237"/>
      <c r="F36" s="228"/>
      <c r="G36" s="237"/>
      <c r="H36" s="228"/>
      <c r="I36" s="237"/>
      <c r="J36" s="228"/>
      <c r="K36" s="237"/>
      <c r="L36" s="228"/>
      <c r="M36" s="237"/>
      <c r="N36" s="228"/>
      <c r="O36" s="237"/>
      <c r="P36" s="228"/>
      <c r="Q36" s="90" t="s">
        <v>184</v>
      </c>
      <c r="R36" s="93">
        <f>F36+H36+J36+L36+N36+P36</f>
        <v>0</v>
      </c>
      <c r="T36" s="94">
        <f>R36+D36</f>
        <v>0</v>
      </c>
    </row>
    <row r="37" spans="1:20" x14ac:dyDescent="0.2">
      <c r="A37" s="58"/>
      <c r="Q37" s="90"/>
    </row>
    <row r="38" spans="1:20" x14ac:dyDescent="0.2">
      <c r="A38" s="60" t="s">
        <v>191</v>
      </c>
      <c r="B38" s="16" t="s">
        <v>304</v>
      </c>
      <c r="D38" s="71">
        <f>'C-2'!C38+'C-2'!D38</f>
        <v>0</v>
      </c>
      <c r="E38" s="237"/>
      <c r="F38" s="228"/>
      <c r="G38" s="237"/>
      <c r="H38" s="228"/>
      <c r="I38" s="237"/>
      <c r="J38" s="228"/>
      <c r="K38" s="237"/>
      <c r="L38" s="228"/>
      <c r="M38" s="237"/>
      <c r="N38" s="228"/>
      <c r="O38" s="237"/>
      <c r="P38" s="228"/>
      <c r="Q38" s="90" t="s">
        <v>191</v>
      </c>
      <c r="R38" s="93">
        <f>F38+H38+J38+L38+N38+P38</f>
        <v>0</v>
      </c>
      <c r="T38" s="94">
        <f>R38+D38</f>
        <v>0</v>
      </c>
    </row>
    <row r="39" spans="1:20" x14ac:dyDescent="0.2">
      <c r="A39" s="58"/>
      <c r="Q39" s="90"/>
    </row>
    <row r="40" spans="1:20" ht="15.75" thickBot="1" x14ac:dyDescent="0.3">
      <c r="A40" s="60" t="s">
        <v>192</v>
      </c>
      <c r="B40" s="25" t="s">
        <v>305</v>
      </c>
      <c r="D40" s="86">
        <f>SUM(D20:D39)</f>
        <v>0</v>
      </c>
      <c r="F40" s="86">
        <f>SUM(F20:F39)</f>
        <v>0</v>
      </c>
      <c r="H40" s="86">
        <f>SUM(H20:H39)</f>
        <v>0</v>
      </c>
      <c r="J40" s="86">
        <f>SUM(J20:J39)</f>
        <v>0</v>
      </c>
      <c r="L40" s="86">
        <f>SUM(L20:L39)</f>
        <v>0</v>
      </c>
      <c r="N40" s="86">
        <f>SUM(N20:N39)</f>
        <v>0</v>
      </c>
      <c r="P40" s="86">
        <f>SUM(P20:P39)</f>
        <v>0</v>
      </c>
      <c r="Q40" s="90" t="s">
        <v>192</v>
      </c>
      <c r="R40" s="87">
        <f>F40+H40+J40+L40+N40+P40</f>
        <v>0</v>
      </c>
      <c r="T40" s="95">
        <f>R40+D40</f>
        <v>0</v>
      </c>
    </row>
    <row r="41" spans="1:20" ht="15" thickTop="1" x14ac:dyDescent="0.2">
      <c r="Q41" s="90"/>
    </row>
    <row r="42" spans="1:20" x14ac:dyDescent="0.2">
      <c r="Q42" s="90"/>
    </row>
    <row r="43" spans="1:20" ht="15" x14ac:dyDescent="0.25">
      <c r="A43" s="25" t="s">
        <v>291</v>
      </c>
      <c r="Q43" s="90"/>
    </row>
    <row r="44" spans="1:20" x14ac:dyDescent="0.2">
      <c r="Q44" s="90"/>
    </row>
    <row r="45" spans="1:20" x14ac:dyDescent="0.2">
      <c r="A45" s="60" t="s">
        <v>193</v>
      </c>
      <c r="B45" s="16" t="s">
        <v>306</v>
      </c>
      <c r="D45" s="84">
        <f>'C-2'!C45+'C-2'!D45</f>
        <v>0</v>
      </c>
      <c r="E45" s="237"/>
      <c r="F45" s="228"/>
      <c r="G45" s="237"/>
      <c r="H45" s="228"/>
      <c r="I45" s="237"/>
      <c r="J45" s="228"/>
      <c r="K45" s="237"/>
      <c r="L45" s="228"/>
      <c r="M45" s="237"/>
      <c r="N45" s="228"/>
      <c r="O45" s="237"/>
      <c r="P45" s="228"/>
      <c r="Q45" s="90" t="s">
        <v>193</v>
      </c>
      <c r="R45" s="93">
        <f>F45+H45+J45+L45+N45+P45</f>
        <v>0</v>
      </c>
      <c r="T45" s="94">
        <f>R45+D45</f>
        <v>0</v>
      </c>
    </row>
    <row r="46" spans="1:20" x14ac:dyDescent="0.2">
      <c r="A46" s="58"/>
      <c r="Q46" s="90"/>
    </row>
    <row r="47" spans="1:20" x14ac:dyDescent="0.2">
      <c r="A47" s="60" t="s">
        <v>194</v>
      </c>
      <c r="B47" s="16" t="s">
        <v>307</v>
      </c>
      <c r="D47" s="71">
        <f>'C-2'!C47+'C-2'!D47</f>
        <v>0</v>
      </c>
      <c r="E47" s="237"/>
      <c r="F47" s="228"/>
      <c r="G47" s="237"/>
      <c r="H47" s="228"/>
      <c r="I47" s="237"/>
      <c r="J47" s="228"/>
      <c r="K47" s="237"/>
      <c r="L47" s="228"/>
      <c r="M47" s="237"/>
      <c r="N47" s="228"/>
      <c r="O47" s="237"/>
      <c r="P47" s="228"/>
      <c r="Q47" s="90" t="s">
        <v>194</v>
      </c>
      <c r="R47" s="93">
        <f>F47+H47+J47+L47+N47+P47</f>
        <v>0</v>
      </c>
      <c r="T47" s="94">
        <f>R47+D47</f>
        <v>0</v>
      </c>
    </row>
    <row r="48" spans="1:20" x14ac:dyDescent="0.2">
      <c r="A48" s="58"/>
      <c r="Q48" s="90"/>
    </row>
    <row r="49" spans="1:20" x14ac:dyDescent="0.2">
      <c r="A49" s="60" t="s">
        <v>196</v>
      </c>
      <c r="B49" s="16" t="s">
        <v>308</v>
      </c>
      <c r="D49" s="71">
        <f>'C-2'!C49+'C-2'!D49</f>
        <v>0</v>
      </c>
      <c r="E49" s="237"/>
      <c r="F49" s="228"/>
      <c r="G49" s="237"/>
      <c r="H49" s="228"/>
      <c r="I49" s="237"/>
      <c r="J49" s="228"/>
      <c r="K49" s="237"/>
      <c r="L49" s="228"/>
      <c r="M49" s="237"/>
      <c r="N49" s="228"/>
      <c r="O49" s="237"/>
      <c r="P49" s="228"/>
      <c r="Q49" s="90" t="s">
        <v>196</v>
      </c>
      <c r="R49" s="93">
        <f>F49+H49+J49+L49+N49+P49</f>
        <v>0</v>
      </c>
      <c r="T49" s="94">
        <f>R49+D49</f>
        <v>0</v>
      </c>
    </row>
    <row r="50" spans="1:20" x14ac:dyDescent="0.2">
      <c r="A50" s="58"/>
      <c r="Q50" s="90"/>
    </row>
    <row r="51" spans="1:20" x14ac:dyDescent="0.2">
      <c r="A51" s="60" t="s">
        <v>197</v>
      </c>
      <c r="B51" s="16" t="s">
        <v>309</v>
      </c>
      <c r="D51" s="71">
        <f>'C-2'!C51+'C-2'!D51</f>
        <v>0</v>
      </c>
      <c r="E51" s="237"/>
      <c r="F51" s="228"/>
      <c r="G51" s="237"/>
      <c r="H51" s="228"/>
      <c r="I51" s="237"/>
      <c r="J51" s="228"/>
      <c r="K51" s="237"/>
      <c r="L51" s="228"/>
      <c r="M51" s="237"/>
      <c r="N51" s="228"/>
      <c r="O51" s="237"/>
      <c r="P51" s="228"/>
      <c r="Q51" s="90" t="s">
        <v>197</v>
      </c>
      <c r="R51" s="93">
        <f>F51+H51+J51+L51+N51+P51</f>
        <v>0</v>
      </c>
      <c r="T51" s="94">
        <f>R51+D51</f>
        <v>0</v>
      </c>
    </row>
    <row r="52" spans="1:20" x14ac:dyDescent="0.2">
      <c r="A52" s="58"/>
      <c r="B52" s="16" t="s">
        <v>310</v>
      </c>
      <c r="Q52" s="90"/>
    </row>
    <row r="53" spans="1:20" x14ac:dyDescent="0.2">
      <c r="A53" s="58"/>
      <c r="Q53" s="90"/>
    </row>
    <row r="54" spans="1:20" x14ac:dyDescent="0.2">
      <c r="A54" s="60" t="s">
        <v>198</v>
      </c>
      <c r="B54" s="16" t="s">
        <v>311</v>
      </c>
      <c r="D54" s="71">
        <f>'C-2'!C54+'C-2'!D54</f>
        <v>0</v>
      </c>
      <c r="E54" s="237"/>
      <c r="F54" s="228"/>
      <c r="G54" s="237"/>
      <c r="H54" s="228"/>
      <c r="I54" s="237"/>
      <c r="J54" s="228"/>
      <c r="K54" s="237"/>
      <c r="L54" s="228"/>
      <c r="M54" s="237"/>
      <c r="N54" s="228"/>
      <c r="O54" s="237"/>
      <c r="P54" s="228"/>
      <c r="Q54" s="90" t="s">
        <v>198</v>
      </c>
      <c r="R54" s="93">
        <f>F54+H54+J54+L54+N54+P54</f>
        <v>0</v>
      </c>
      <c r="T54" s="94">
        <f>R54+D54</f>
        <v>0</v>
      </c>
    </row>
    <row r="55" spans="1:20" x14ac:dyDescent="0.2">
      <c r="A55" s="58"/>
      <c r="Q55" s="90"/>
    </row>
    <row r="56" spans="1:20" x14ac:dyDescent="0.2">
      <c r="A56" s="60" t="s">
        <v>199</v>
      </c>
      <c r="B56" s="16" t="s">
        <v>312</v>
      </c>
      <c r="D56" s="71">
        <f>'C-2'!C56+'C-2'!D56</f>
        <v>0</v>
      </c>
      <c r="E56" s="237"/>
      <c r="F56" s="228"/>
      <c r="G56" s="237"/>
      <c r="H56" s="228"/>
      <c r="I56" s="237"/>
      <c r="J56" s="228"/>
      <c r="K56" s="237"/>
      <c r="L56" s="228"/>
      <c r="M56" s="237"/>
      <c r="N56" s="228"/>
      <c r="O56" s="237"/>
      <c r="P56" s="228"/>
      <c r="Q56" s="90" t="s">
        <v>199</v>
      </c>
      <c r="R56" s="93">
        <f>F56+H56+J56+L56+N56+P56</f>
        <v>0</v>
      </c>
      <c r="T56" s="94">
        <f>R56+D56</f>
        <v>0</v>
      </c>
    </row>
    <row r="57" spans="1:20" x14ac:dyDescent="0.2">
      <c r="A57" s="58"/>
      <c r="Q57" s="90"/>
    </row>
    <row r="58" spans="1:20" ht="15.75" thickBot="1" x14ac:dyDescent="0.3">
      <c r="A58" s="60" t="s">
        <v>217</v>
      </c>
      <c r="B58" s="25" t="s">
        <v>313</v>
      </c>
      <c r="D58" s="86">
        <f>SUM(D45:D57)</f>
        <v>0</v>
      </c>
      <c r="F58" s="86">
        <f>SUM(F45:F57)</f>
        <v>0</v>
      </c>
      <c r="H58" s="86">
        <f>SUM(H45:H57)</f>
        <v>0</v>
      </c>
      <c r="J58" s="86">
        <f>SUM(J45:J57)</f>
        <v>0</v>
      </c>
      <c r="L58" s="86">
        <f>SUM(L45:L57)</f>
        <v>0</v>
      </c>
      <c r="N58" s="86">
        <f>SUM(N45:N57)</f>
        <v>0</v>
      </c>
      <c r="P58" s="86">
        <f>SUM(P45:P57)</f>
        <v>0</v>
      </c>
      <c r="Q58" s="90" t="s">
        <v>217</v>
      </c>
      <c r="R58" s="87">
        <f>F58+H58+J58+L58+N58+P58</f>
        <v>0</v>
      </c>
      <c r="T58" s="95">
        <f>R58+D58</f>
        <v>0</v>
      </c>
    </row>
    <row r="59" spans="1:20" ht="15" thickTop="1" x14ac:dyDescent="0.2">
      <c r="A59" s="58"/>
      <c r="Q59" s="90"/>
    </row>
    <row r="60" spans="1:20" x14ac:dyDescent="0.2">
      <c r="A60" s="58"/>
      <c r="Q60" s="90"/>
    </row>
    <row r="61" spans="1:20" ht="15.75" thickBot="1" x14ac:dyDescent="0.3">
      <c r="A61" s="60" t="s">
        <v>218</v>
      </c>
      <c r="B61" s="25" t="s">
        <v>314</v>
      </c>
      <c r="D61" s="86">
        <f>D58+D40+D15</f>
        <v>0</v>
      </c>
      <c r="Q61" s="90" t="s">
        <v>218</v>
      </c>
      <c r="R61" s="87">
        <f>R58+R40+R15</f>
        <v>0</v>
      </c>
      <c r="T61" s="95">
        <f>T58+T40+T15</f>
        <v>0</v>
      </c>
    </row>
    <row r="62" spans="1:20" ht="15" thickTop="1" x14ac:dyDescent="0.2"/>
  </sheetData>
  <sheetProtection password="8CA5" sheet="1" objects="1" scenarios="1"/>
  <mergeCells count="2">
    <mergeCell ref="E3:O3"/>
    <mergeCell ref="F8:P8"/>
  </mergeCells>
  <pageMargins left="0.7" right="0.7" top="0.75" bottom="0.75" header="0.3" footer="0.3"/>
  <pageSetup scale="58"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Z292"/>
  <sheetViews>
    <sheetView zoomScale="75" zoomScaleNormal="75" workbookViewId="0">
      <selection activeCell="G36" sqref="G36"/>
    </sheetView>
  </sheetViews>
  <sheetFormatPr defaultColWidth="9.140625" defaultRowHeight="14.25" x14ac:dyDescent="0.2"/>
  <cols>
    <col min="1" max="1" width="6" style="16" customWidth="1"/>
    <col min="2" max="2" width="55.28515625" style="16" customWidth="1"/>
    <col min="3" max="3" width="4.7109375" style="16" customWidth="1"/>
    <col min="4" max="4" width="16.85546875" style="16" customWidth="1"/>
    <col min="5" max="5" width="4.7109375" style="182" customWidth="1"/>
    <col min="6" max="6" width="11.7109375" style="16" customWidth="1"/>
    <col min="7" max="7" width="4.7109375" style="182" customWidth="1"/>
    <col min="8" max="8" width="11.7109375" style="16" customWidth="1"/>
    <col min="9" max="9" width="4.7109375" style="182" customWidth="1"/>
    <col min="10" max="10" width="11.7109375" style="16" customWidth="1"/>
    <col min="11" max="11" width="4.7109375" style="182" customWidth="1"/>
    <col min="12" max="12" width="11.7109375" style="16" customWidth="1"/>
    <col min="13" max="13" width="4.7109375" style="182" customWidth="1"/>
    <col min="14" max="14" width="11.7109375" style="16" customWidth="1"/>
    <col min="15" max="15" width="4.7109375" style="182" customWidth="1"/>
    <col min="16" max="16" width="11.7109375" style="16" customWidth="1"/>
    <col min="17" max="17" width="4.5703125" style="16" customWidth="1"/>
    <col min="18" max="18" width="19.7109375" style="16" customWidth="1"/>
    <col min="19" max="19" width="1.42578125" style="16" customWidth="1"/>
    <col min="20" max="20" width="16.85546875" style="16" customWidth="1"/>
    <col min="21" max="16384" width="9.140625" style="16"/>
  </cols>
  <sheetData>
    <row r="2" spans="1:26" ht="15.75" thickBot="1" x14ac:dyDescent="0.3">
      <c r="B2" s="25" t="str">
        <f>"PROVIDER NAME:  "&amp;ProviderName</f>
        <v xml:space="preserve">PROVIDER NAME:  </v>
      </c>
      <c r="Q2" s="29" t="s">
        <v>21</v>
      </c>
      <c r="R2" s="34">
        <f>IF(Begindate2 &lt;&gt; 0,(Begindate2), 0)</f>
        <v>0</v>
      </c>
    </row>
    <row r="3" spans="1:26" ht="18.75" thickBot="1" x14ac:dyDescent="0.3">
      <c r="E3" s="318" t="s">
        <v>285</v>
      </c>
      <c r="F3" s="319"/>
      <c r="G3" s="319"/>
      <c r="H3" s="319"/>
      <c r="I3" s="319"/>
      <c r="J3" s="319"/>
      <c r="K3" s="319"/>
      <c r="L3" s="319"/>
      <c r="M3" s="319"/>
      <c r="N3" s="319"/>
      <c r="O3" s="320"/>
    </row>
    <row r="4" spans="1:26" ht="15" x14ac:dyDescent="0.25">
      <c r="B4" s="25" t="str">
        <f>"NATIONAL PROVIDER ID:  "&amp;NPI</f>
        <v xml:space="preserve">NATIONAL PROVIDER ID:  </v>
      </c>
      <c r="Q4" s="29" t="s">
        <v>22</v>
      </c>
      <c r="R4" s="34">
        <f>IF(Enddate2&lt;&gt;0,(Enddate2), 0)</f>
        <v>0</v>
      </c>
    </row>
    <row r="7" spans="1:26" x14ac:dyDescent="0.2">
      <c r="D7" s="63" t="s">
        <v>286</v>
      </c>
      <c r="R7" s="63" t="s">
        <v>784</v>
      </c>
      <c r="T7" s="63" t="s">
        <v>288</v>
      </c>
    </row>
    <row r="8" spans="1:26" x14ac:dyDescent="0.2">
      <c r="D8" s="28" t="s">
        <v>188</v>
      </c>
      <c r="F8" s="321" t="s">
        <v>287</v>
      </c>
      <c r="G8" s="321"/>
      <c r="H8" s="321"/>
      <c r="I8" s="321"/>
      <c r="J8" s="321"/>
      <c r="K8" s="321"/>
      <c r="L8" s="321"/>
      <c r="M8" s="321"/>
      <c r="N8" s="321"/>
      <c r="O8" s="321"/>
      <c r="P8" s="321"/>
      <c r="R8" s="28" t="s">
        <v>173</v>
      </c>
      <c r="T8" s="28" t="s">
        <v>188</v>
      </c>
    </row>
    <row r="9" spans="1:26" ht="15" x14ac:dyDescent="0.25">
      <c r="A9" s="25" t="s">
        <v>315</v>
      </c>
    </row>
    <row r="11" spans="1:26" ht="15" x14ac:dyDescent="0.25">
      <c r="B11" s="25" t="s">
        <v>316</v>
      </c>
      <c r="V11" s="62"/>
      <c r="W11" s="239"/>
      <c r="X11" s="62"/>
      <c r="Y11" s="62"/>
      <c r="Z11" s="62"/>
    </row>
    <row r="12" spans="1:26" x14ac:dyDescent="0.2">
      <c r="A12" s="60" t="s">
        <v>35</v>
      </c>
      <c r="B12" s="16" t="s">
        <v>318</v>
      </c>
      <c r="D12" s="117">
        <f>'C-3'!D12+'C-3'!E12</f>
        <v>0</v>
      </c>
      <c r="E12" s="237"/>
      <c r="F12" s="229"/>
      <c r="G12" s="237"/>
      <c r="H12" s="229"/>
      <c r="I12" s="237"/>
      <c r="J12" s="229"/>
      <c r="K12" s="237"/>
      <c r="L12" s="229"/>
      <c r="M12" s="237"/>
      <c r="N12" s="229"/>
      <c r="O12" s="237"/>
      <c r="P12" s="230"/>
      <c r="Q12" s="89" t="s">
        <v>35</v>
      </c>
      <c r="R12" s="116">
        <f>F12+H12+J12+L12+N12+P12</f>
        <v>0</v>
      </c>
      <c r="T12" s="94">
        <f>D12+R12</f>
        <v>0</v>
      </c>
      <c r="V12" s="240"/>
      <c r="W12" s="62"/>
      <c r="X12" s="62"/>
      <c r="Y12" s="62"/>
      <c r="Z12" s="62"/>
    </row>
    <row r="13" spans="1:26" x14ac:dyDescent="0.2">
      <c r="A13" s="88"/>
      <c r="Q13" s="90"/>
      <c r="V13" s="63"/>
      <c r="W13" s="62"/>
      <c r="X13" s="62"/>
      <c r="Y13" s="62"/>
      <c r="Z13" s="62"/>
    </row>
    <row r="14" spans="1:26" x14ac:dyDescent="0.2">
      <c r="A14" s="60" t="s">
        <v>36</v>
      </c>
      <c r="B14" s="16" t="s">
        <v>319</v>
      </c>
      <c r="D14" s="118">
        <f>'C-3'!D14+'C-3'!E14</f>
        <v>0</v>
      </c>
      <c r="E14" s="237"/>
      <c r="F14" s="229"/>
      <c r="G14" s="237"/>
      <c r="H14" s="229"/>
      <c r="I14" s="237"/>
      <c r="J14" s="229"/>
      <c r="K14" s="237"/>
      <c r="L14" s="229"/>
      <c r="M14" s="237"/>
      <c r="N14" s="229"/>
      <c r="O14" s="237"/>
      <c r="P14" s="230"/>
      <c r="Q14" s="89" t="s">
        <v>36</v>
      </c>
      <c r="R14" s="116">
        <f>F14+H14+J14+L14+N14+P14</f>
        <v>0</v>
      </c>
      <c r="T14" s="94">
        <f>D14+R14</f>
        <v>0</v>
      </c>
      <c r="V14" s="240"/>
      <c r="W14" s="62"/>
      <c r="X14" s="62"/>
      <c r="Y14" s="62"/>
      <c r="Z14" s="62"/>
    </row>
    <row r="15" spans="1:26" x14ac:dyDescent="0.2">
      <c r="A15" s="88"/>
      <c r="D15" s="119"/>
      <c r="Q15" s="90"/>
      <c r="V15" s="63"/>
      <c r="W15" s="62"/>
      <c r="X15" s="62"/>
      <c r="Y15" s="62"/>
      <c r="Z15" s="62"/>
    </row>
    <row r="16" spans="1:26" x14ac:dyDescent="0.2">
      <c r="A16" s="60" t="s">
        <v>37</v>
      </c>
      <c r="B16" s="16" t="s">
        <v>320</v>
      </c>
      <c r="D16" s="118">
        <f>'C-3'!D16+'C-3'!E16</f>
        <v>0</v>
      </c>
      <c r="E16" s="237"/>
      <c r="F16" s="229"/>
      <c r="G16" s="237"/>
      <c r="H16" s="229"/>
      <c r="I16" s="237"/>
      <c r="J16" s="229"/>
      <c r="K16" s="237"/>
      <c r="L16" s="229"/>
      <c r="M16" s="237"/>
      <c r="N16" s="229"/>
      <c r="O16" s="237"/>
      <c r="P16" s="230"/>
      <c r="Q16" s="89" t="s">
        <v>37</v>
      </c>
      <c r="R16" s="116">
        <f>F16+H16+J16+L16+N16+P16</f>
        <v>0</v>
      </c>
      <c r="T16" s="94">
        <f>D16+R16</f>
        <v>0</v>
      </c>
      <c r="V16" s="240"/>
      <c r="W16" s="62"/>
      <c r="X16" s="62"/>
      <c r="Y16" s="62"/>
      <c r="Z16" s="62"/>
    </row>
    <row r="17" spans="1:26" x14ac:dyDescent="0.2">
      <c r="A17" s="88"/>
      <c r="D17" s="119"/>
      <c r="Q17" s="90"/>
      <c r="V17" s="63"/>
      <c r="W17" s="62"/>
      <c r="X17" s="62"/>
      <c r="Y17" s="62"/>
      <c r="Z17" s="62"/>
    </row>
    <row r="18" spans="1:26" x14ac:dyDescent="0.2">
      <c r="A18" s="60" t="s">
        <v>38</v>
      </c>
      <c r="B18" s="16" t="s">
        <v>321</v>
      </c>
      <c r="D18" s="118">
        <f>'C-3'!D18+'C-3'!E18</f>
        <v>0</v>
      </c>
      <c r="E18" s="237"/>
      <c r="F18" s="229"/>
      <c r="G18" s="237"/>
      <c r="H18" s="229"/>
      <c r="I18" s="237"/>
      <c r="J18" s="229"/>
      <c r="K18" s="237"/>
      <c r="L18" s="229"/>
      <c r="M18" s="237"/>
      <c r="N18" s="229"/>
      <c r="O18" s="237"/>
      <c r="P18" s="230"/>
      <c r="Q18" s="89" t="s">
        <v>38</v>
      </c>
      <c r="R18" s="116">
        <f>F18+H18+J18+L18+N18+P18</f>
        <v>0</v>
      </c>
      <c r="T18" s="94">
        <f>D18+R18</f>
        <v>0</v>
      </c>
      <c r="V18" s="240"/>
      <c r="W18" s="62"/>
      <c r="X18" s="62"/>
      <c r="Y18" s="62"/>
      <c r="Z18" s="62"/>
    </row>
    <row r="19" spans="1:26" x14ac:dyDescent="0.2">
      <c r="A19" s="88"/>
      <c r="D19" s="119"/>
      <c r="Q19" s="90"/>
      <c r="V19" s="63"/>
      <c r="W19" s="62"/>
      <c r="X19" s="62"/>
      <c r="Y19" s="62"/>
      <c r="Z19" s="62"/>
    </row>
    <row r="20" spans="1:26" x14ac:dyDescent="0.2">
      <c r="A20" s="60" t="s">
        <v>39</v>
      </c>
      <c r="B20" s="16" t="s">
        <v>322</v>
      </c>
      <c r="D20" s="118">
        <f>'C-3'!D20+'C-3'!E20</f>
        <v>0</v>
      </c>
      <c r="E20" s="237"/>
      <c r="F20" s="229"/>
      <c r="G20" s="237"/>
      <c r="H20" s="229"/>
      <c r="I20" s="237"/>
      <c r="J20" s="229"/>
      <c r="K20" s="237"/>
      <c r="L20" s="229"/>
      <c r="M20" s="237"/>
      <c r="N20" s="229"/>
      <c r="O20" s="237"/>
      <c r="P20" s="230"/>
      <c r="Q20" s="89" t="s">
        <v>39</v>
      </c>
      <c r="R20" s="116">
        <f>F20+H20+J20+L20+N20+P20</f>
        <v>0</v>
      </c>
      <c r="T20" s="94">
        <f>D20+R20</f>
        <v>0</v>
      </c>
      <c r="V20" s="240"/>
      <c r="W20" s="62"/>
      <c r="X20" s="62"/>
      <c r="Y20" s="62"/>
      <c r="Z20" s="62"/>
    </row>
    <row r="21" spans="1:26" x14ac:dyDescent="0.2">
      <c r="A21" s="88"/>
      <c r="D21" s="119"/>
      <c r="Q21" s="90"/>
      <c r="V21" s="63"/>
      <c r="W21" s="62"/>
      <c r="X21" s="62"/>
      <c r="Y21" s="62"/>
      <c r="Z21" s="62"/>
    </row>
    <row r="22" spans="1:26" x14ac:dyDescent="0.2">
      <c r="A22" s="60" t="s">
        <v>40</v>
      </c>
      <c r="B22" s="16" t="s">
        <v>323</v>
      </c>
      <c r="D22" s="118">
        <f>'C-3'!D22+'C-3'!E22</f>
        <v>0</v>
      </c>
      <c r="E22" s="237"/>
      <c r="F22" s="229"/>
      <c r="G22" s="237"/>
      <c r="H22" s="229"/>
      <c r="I22" s="237"/>
      <c r="J22" s="229"/>
      <c r="K22" s="237"/>
      <c r="L22" s="229"/>
      <c r="M22" s="237"/>
      <c r="N22" s="229"/>
      <c r="O22" s="237"/>
      <c r="P22" s="230"/>
      <c r="Q22" s="89" t="s">
        <v>40</v>
      </c>
      <c r="R22" s="116">
        <f>F22+H22+J22+L22+N22+P22</f>
        <v>0</v>
      </c>
      <c r="T22" s="94">
        <f>D22+R22</f>
        <v>0</v>
      </c>
      <c r="V22" s="240"/>
      <c r="W22" s="62"/>
      <c r="X22" s="62"/>
      <c r="Y22" s="62"/>
      <c r="Z22" s="62"/>
    </row>
    <row r="23" spans="1:26" x14ac:dyDescent="0.2">
      <c r="A23" s="88"/>
      <c r="D23" s="119"/>
      <c r="Q23" s="90"/>
      <c r="V23" s="63"/>
      <c r="W23" s="62"/>
      <c r="X23" s="62"/>
      <c r="Y23" s="62"/>
      <c r="Z23" s="62"/>
    </row>
    <row r="24" spans="1:26" x14ac:dyDescent="0.2">
      <c r="A24" s="60" t="s">
        <v>41</v>
      </c>
      <c r="B24" s="16" t="s">
        <v>324</v>
      </c>
      <c r="D24" s="118">
        <f>'C-3'!D24+'C-3'!E24</f>
        <v>0</v>
      </c>
      <c r="E24" s="237"/>
      <c r="F24" s="229"/>
      <c r="G24" s="237"/>
      <c r="H24" s="229"/>
      <c r="I24" s="237"/>
      <c r="J24" s="229"/>
      <c r="K24" s="237"/>
      <c r="L24" s="229"/>
      <c r="M24" s="237"/>
      <c r="N24" s="229"/>
      <c r="O24" s="237"/>
      <c r="P24" s="230"/>
      <c r="Q24" s="89" t="s">
        <v>41</v>
      </c>
      <c r="R24" s="116">
        <f>F24+H24+J24+L24+N24+P24</f>
        <v>0</v>
      </c>
      <c r="T24" s="94">
        <f>D24+R24</f>
        <v>0</v>
      </c>
      <c r="V24" s="240"/>
      <c r="W24" s="62"/>
      <c r="X24" s="62"/>
      <c r="Y24" s="62"/>
      <c r="Z24" s="62"/>
    </row>
    <row r="25" spans="1:26" x14ac:dyDescent="0.2">
      <c r="A25" s="88"/>
      <c r="D25" s="119"/>
      <c r="Q25" s="90"/>
      <c r="V25" s="63"/>
      <c r="W25" s="62"/>
      <c r="X25" s="62"/>
      <c r="Y25" s="62"/>
      <c r="Z25" s="62"/>
    </row>
    <row r="26" spans="1:26" x14ac:dyDescent="0.2">
      <c r="A26" s="60" t="s">
        <v>157</v>
      </c>
      <c r="B26" s="16" t="s">
        <v>325</v>
      </c>
      <c r="D26" s="118">
        <f>'C-3'!D26+'C-3'!E26</f>
        <v>0</v>
      </c>
      <c r="E26" s="237"/>
      <c r="F26" s="229"/>
      <c r="G26" s="237"/>
      <c r="H26" s="229"/>
      <c r="I26" s="237"/>
      <c r="J26" s="229"/>
      <c r="K26" s="237"/>
      <c r="L26" s="229"/>
      <c r="M26" s="237"/>
      <c r="N26" s="229"/>
      <c r="O26" s="237"/>
      <c r="P26" s="230"/>
      <c r="Q26" s="89" t="s">
        <v>157</v>
      </c>
      <c r="R26" s="116">
        <f>F26+H26+J26+L26+N26+P26</f>
        <v>0</v>
      </c>
      <c r="T26" s="94">
        <f>D26+R26</f>
        <v>0</v>
      </c>
      <c r="V26" s="240"/>
      <c r="W26" s="62"/>
      <c r="X26" s="62"/>
      <c r="Y26" s="62"/>
      <c r="Z26" s="62"/>
    </row>
    <row r="27" spans="1:26" x14ac:dyDescent="0.2">
      <c r="A27" s="88"/>
      <c r="D27" s="119"/>
      <c r="Q27" s="90"/>
      <c r="V27" s="63"/>
      <c r="W27" s="62"/>
      <c r="X27" s="62"/>
      <c r="Y27" s="62"/>
      <c r="Z27" s="62"/>
    </row>
    <row r="28" spans="1:26" x14ac:dyDescent="0.2">
      <c r="A28" s="60" t="s">
        <v>158</v>
      </c>
      <c r="B28" s="16" t="s">
        <v>326</v>
      </c>
      <c r="D28" s="118">
        <f>'C-3'!D28+'C-3'!E28</f>
        <v>0</v>
      </c>
      <c r="E28" s="237"/>
      <c r="F28" s="229"/>
      <c r="G28" s="237"/>
      <c r="H28" s="229"/>
      <c r="I28" s="237"/>
      <c r="J28" s="229"/>
      <c r="K28" s="237"/>
      <c r="L28" s="229"/>
      <c r="M28" s="237"/>
      <c r="N28" s="229"/>
      <c r="O28" s="237"/>
      <c r="P28" s="230"/>
      <c r="Q28" s="89" t="s">
        <v>158</v>
      </c>
      <c r="R28" s="116">
        <f>F28+H28+J28+L28+N28+P28</f>
        <v>0</v>
      </c>
      <c r="T28" s="94">
        <f>D28+R28</f>
        <v>0</v>
      </c>
      <c r="V28" s="240"/>
      <c r="W28" s="62"/>
      <c r="X28" s="62"/>
      <c r="Y28" s="62"/>
      <c r="Z28" s="62"/>
    </row>
    <row r="29" spans="1:26" x14ac:dyDescent="0.2">
      <c r="A29" s="88"/>
      <c r="D29" s="119"/>
      <c r="Q29" s="90"/>
      <c r="V29" s="63"/>
      <c r="W29" s="62"/>
      <c r="X29" s="62"/>
      <c r="Y29" s="62"/>
      <c r="Z29" s="62"/>
    </row>
    <row r="30" spans="1:26" x14ac:dyDescent="0.2">
      <c r="A30" s="60" t="s">
        <v>317</v>
      </c>
      <c r="B30" s="16" t="s">
        <v>327</v>
      </c>
      <c r="D30" s="118">
        <f>'C-3'!D30+'C-3'!E30</f>
        <v>0</v>
      </c>
      <c r="E30" s="237"/>
      <c r="F30" s="229"/>
      <c r="G30" s="237"/>
      <c r="H30" s="229"/>
      <c r="I30" s="237"/>
      <c r="J30" s="229"/>
      <c r="K30" s="237"/>
      <c r="L30" s="229"/>
      <c r="M30" s="237"/>
      <c r="N30" s="229"/>
      <c r="O30" s="237"/>
      <c r="P30" s="230"/>
      <c r="Q30" s="89" t="s">
        <v>317</v>
      </c>
      <c r="R30" s="116">
        <f>F30+H30+J30+L30+N30+P30</f>
        <v>0</v>
      </c>
      <c r="T30" s="94">
        <f>D30+R30</f>
        <v>0</v>
      </c>
      <c r="V30" s="240"/>
      <c r="W30" s="62"/>
      <c r="X30" s="62"/>
      <c r="Y30" s="62"/>
      <c r="Z30" s="62"/>
    </row>
    <row r="31" spans="1:26" x14ac:dyDescent="0.2">
      <c r="A31" s="88"/>
      <c r="D31" s="119"/>
      <c r="Q31" s="90"/>
      <c r="V31" s="63"/>
      <c r="W31" s="62"/>
      <c r="X31" s="62"/>
      <c r="Y31" s="62"/>
      <c r="Z31" s="62"/>
    </row>
    <row r="32" spans="1:26" x14ac:dyDescent="0.2">
      <c r="A32" s="60" t="s">
        <v>160</v>
      </c>
      <c r="B32" s="16" t="s">
        <v>328</v>
      </c>
      <c r="D32" s="118">
        <f>'C-3'!D32+'C-3'!E32</f>
        <v>0</v>
      </c>
      <c r="E32" s="237"/>
      <c r="F32" s="229"/>
      <c r="G32" s="237"/>
      <c r="H32" s="229"/>
      <c r="I32" s="237"/>
      <c r="J32" s="229"/>
      <c r="K32" s="237"/>
      <c r="L32" s="229"/>
      <c r="M32" s="237"/>
      <c r="N32" s="229"/>
      <c r="O32" s="237"/>
      <c r="P32" s="230"/>
      <c r="Q32" s="89" t="s">
        <v>160</v>
      </c>
      <c r="R32" s="116">
        <f>F32+H32+J32+L32+N32+P32</f>
        <v>0</v>
      </c>
      <c r="T32" s="94">
        <f>D32+R32</f>
        <v>0</v>
      </c>
      <c r="V32" s="240"/>
      <c r="W32" s="62"/>
      <c r="X32" s="62"/>
      <c r="Y32" s="62"/>
      <c r="Z32" s="62"/>
    </row>
    <row r="33" spans="1:26" x14ac:dyDescent="0.2">
      <c r="A33" s="88"/>
      <c r="D33" s="119"/>
      <c r="Q33" s="90"/>
      <c r="V33" s="63"/>
      <c r="W33" s="62"/>
      <c r="X33" s="62"/>
      <c r="Y33" s="62"/>
      <c r="Z33" s="62"/>
    </row>
    <row r="34" spans="1:26" x14ac:dyDescent="0.2">
      <c r="A34" s="60" t="s">
        <v>184</v>
      </c>
      <c r="B34" s="56" t="s">
        <v>181</v>
      </c>
      <c r="D34" s="118">
        <f>'C-3'!D34+'C-3'!E34</f>
        <v>0</v>
      </c>
      <c r="E34" s="237"/>
      <c r="F34" s="229"/>
      <c r="G34" s="237"/>
      <c r="H34" s="229"/>
      <c r="I34" s="237"/>
      <c r="J34" s="229"/>
      <c r="K34" s="237"/>
      <c r="L34" s="229"/>
      <c r="M34" s="237"/>
      <c r="N34" s="229"/>
      <c r="O34" s="237"/>
      <c r="P34" s="230"/>
      <c r="Q34" s="89" t="s">
        <v>184</v>
      </c>
      <c r="R34" s="116">
        <f>F34+H34+J34+L34+N34+P34</f>
        <v>0</v>
      </c>
      <c r="T34" s="94">
        <f>D34+R34</f>
        <v>0</v>
      </c>
      <c r="V34" s="240"/>
      <c r="W34" s="241"/>
      <c r="X34" s="62"/>
      <c r="Y34" s="62"/>
      <c r="Z34" s="62"/>
    </row>
    <row r="35" spans="1:26" x14ac:dyDescent="0.2">
      <c r="A35" s="88"/>
      <c r="Q35" s="90"/>
      <c r="V35" s="63"/>
      <c r="W35" s="62"/>
      <c r="X35" s="62"/>
      <c r="Y35" s="62"/>
      <c r="Z35" s="62"/>
    </row>
    <row r="36" spans="1:26" x14ac:dyDescent="0.2">
      <c r="A36" s="88"/>
      <c r="Q36" s="90"/>
      <c r="V36" s="63"/>
      <c r="W36" s="62"/>
      <c r="X36" s="62"/>
      <c r="Y36" s="62"/>
      <c r="Z36" s="62"/>
    </row>
    <row r="37" spans="1:26" ht="15" thickBot="1" x14ac:dyDescent="0.25">
      <c r="A37" s="60" t="s">
        <v>191</v>
      </c>
      <c r="B37" s="16" t="s">
        <v>329</v>
      </c>
      <c r="D37" s="120">
        <f>SUM(D12:D36)</f>
        <v>0</v>
      </c>
      <c r="F37" s="120">
        <f>SUM(F12:F36)</f>
        <v>0</v>
      </c>
      <c r="H37" s="120">
        <f>SUM(H12:H36)</f>
        <v>0</v>
      </c>
      <c r="J37" s="120">
        <f>SUM(J12:J36)</f>
        <v>0</v>
      </c>
      <c r="L37" s="120">
        <f>SUM(L12:L36)</f>
        <v>0</v>
      </c>
      <c r="N37" s="120">
        <f>SUM(N12:N36)</f>
        <v>0</v>
      </c>
      <c r="P37" s="120">
        <f>SUM(P12:P36)</f>
        <v>0</v>
      </c>
      <c r="Q37" s="89" t="s">
        <v>191</v>
      </c>
      <c r="R37" s="121">
        <f>F37+H37+J37+L37+N37+P37</f>
        <v>0</v>
      </c>
      <c r="T37" s="95">
        <f>D37+R37</f>
        <v>0</v>
      </c>
      <c r="V37" s="240"/>
      <c r="W37" s="62"/>
      <c r="X37" s="62"/>
      <c r="Y37" s="62"/>
      <c r="Z37" s="62"/>
    </row>
    <row r="38" spans="1:26" ht="15" thickTop="1" x14ac:dyDescent="0.2">
      <c r="Q38" s="91"/>
      <c r="V38" s="62"/>
      <c r="W38" s="62"/>
      <c r="X38" s="62"/>
      <c r="Y38" s="62"/>
      <c r="Z38" s="62"/>
    </row>
    <row r="39" spans="1:26" x14ac:dyDescent="0.2">
      <c r="Q39" s="91"/>
      <c r="V39" s="62"/>
      <c r="W39" s="62"/>
      <c r="X39" s="62"/>
      <c r="Y39" s="62"/>
      <c r="Z39" s="62"/>
    </row>
    <row r="40" spans="1:26" ht="15" x14ac:dyDescent="0.25">
      <c r="B40" s="25" t="s">
        <v>330</v>
      </c>
      <c r="Q40" s="91"/>
      <c r="V40" s="62"/>
      <c r="W40" s="239"/>
      <c r="X40" s="62"/>
      <c r="Y40" s="62"/>
      <c r="Z40" s="62"/>
    </row>
    <row r="41" spans="1:26" x14ac:dyDescent="0.2">
      <c r="A41" s="60" t="s">
        <v>192</v>
      </c>
      <c r="B41" s="16" t="s">
        <v>331</v>
      </c>
      <c r="D41" s="117">
        <f>'C-3'!D41+'C-3'!E41</f>
        <v>0</v>
      </c>
      <c r="E41" s="237"/>
      <c r="F41" s="229"/>
      <c r="G41" s="237"/>
      <c r="H41" s="229"/>
      <c r="I41" s="237"/>
      <c r="J41" s="229"/>
      <c r="K41" s="237"/>
      <c r="L41" s="229"/>
      <c r="M41" s="237"/>
      <c r="N41" s="229"/>
      <c r="O41" s="237"/>
      <c r="P41" s="230"/>
      <c r="Q41" s="89" t="s">
        <v>192</v>
      </c>
      <c r="R41" s="116">
        <f>F41+H41+J41+L41+N41+P41</f>
        <v>0</v>
      </c>
      <c r="T41" s="94">
        <f>D41+R41</f>
        <v>0</v>
      </c>
      <c r="V41" s="240"/>
      <c r="W41" s="62"/>
      <c r="X41" s="62"/>
      <c r="Y41" s="62"/>
      <c r="Z41" s="62"/>
    </row>
    <row r="42" spans="1:26" x14ac:dyDescent="0.2">
      <c r="A42" s="88"/>
      <c r="Q42" s="90"/>
      <c r="V42" s="63"/>
      <c r="W42" s="62"/>
      <c r="X42" s="62"/>
      <c r="Y42" s="62"/>
      <c r="Z42" s="62"/>
    </row>
    <row r="43" spans="1:26" x14ac:dyDescent="0.2">
      <c r="A43" s="60" t="s">
        <v>193</v>
      </c>
      <c r="B43" s="16" t="s">
        <v>332</v>
      </c>
      <c r="D43" s="118">
        <f>'C-3'!D43+'C-3'!E43</f>
        <v>0</v>
      </c>
      <c r="E43" s="237"/>
      <c r="F43" s="229"/>
      <c r="G43" s="237"/>
      <c r="H43" s="229"/>
      <c r="I43" s="237"/>
      <c r="J43" s="229"/>
      <c r="K43" s="237"/>
      <c r="L43" s="229"/>
      <c r="M43" s="237"/>
      <c r="N43" s="229"/>
      <c r="O43" s="237"/>
      <c r="P43" s="230"/>
      <c r="Q43" s="89" t="s">
        <v>193</v>
      </c>
      <c r="R43" s="116">
        <f>F43+H43+J43+L43+N43+P43</f>
        <v>0</v>
      </c>
      <c r="T43" s="94">
        <f>D43+R43</f>
        <v>0</v>
      </c>
      <c r="V43" s="240"/>
      <c r="W43" s="62"/>
      <c r="X43" s="62"/>
      <c r="Y43" s="62"/>
      <c r="Z43" s="62"/>
    </row>
    <row r="44" spans="1:26" x14ac:dyDescent="0.2">
      <c r="A44" s="88"/>
      <c r="D44" s="119"/>
      <c r="Q44" s="90"/>
      <c r="V44" s="63"/>
      <c r="W44" s="62"/>
      <c r="X44" s="62"/>
      <c r="Y44" s="62"/>
      <c r="Z44" s="62"/>
    </row>
    <row r="45" spans="1:26" x14ac:dyDescent="0.2">
      <c r="A45" s="60" t="s">
        <v>194</v>
      </c>
      <c r="B45" s="16" t="s">
        <v>333</v>
      </c>
      <c r="D45" s="118">
        <f>'C-3'!D45+'C-3'!E45</f>
        <v>0</v>
      </c>
      <c r="E45" s="237"/>
      <c r="F45" s="229"/>
      <c r="G45" s="237"/>
      <c r="H45" s="229"/>
      <c r="I45" s="237"/>
      <c r="J45" s="229"/>
      <c r="K45" s="237"/>
      <c r="L45" s="229"/>
      <c r="M45" s="237"/>
      <c r="N45" s="229"/>
      <c r="O45" s="237"/>
      <c r="P45" s="230"/>
      <c r="Q45" s="89" t="s">
        <v>194</v>
      </c>
      <c r="R45" s="116">
        <f>F45+H45+J45+L45+N45+P45</f>
        <v>0</v>
      </c>
      <c r="T45" s="94">
        <f>D45+R45</f>
        <v>0</v>
      </c>
      <c r="V45" s="240"/>
      <c r="W45" s="62"/>
      <c r="X45" s="62"/>
      <c r="Y45" s="62"/>
      <c r="Z45" s="62"/>
    </row>
    <row r="46" spans="1:26" x14ac:dyDescent="0.2">
      <c r="A46" s="88"/>
      <c r="D46" s="119"/>
      <c r="Q46" s="90"/>
      <c r="V46" s="63"/>
      <c r="W46" s="62"/>
      <c r="X46" s="62"/>
      <c r="Y46" s="62"/>
      <c r="Z46" s="62"/>
    </row>
    <row r="47" spans="1:26" x14ac:dyDescent="0.2">
      <c r="A47" s="60" t="s">
        <v>196</v>
      </c>
      <c r="B47" s="16" t="s">
        <v>334</v>
      </c>
      <c r="D47" s="118">
        <f>'C-3'!D47+'C-3'!E47</f>
        <v>0</v>
      </c>
      <c r="E47" s="237"/>
      <c r="F47" s="229"/>
      <c r="G47" s="237"/>
      <c r="H47" s="229"/>
      <c r="I47" s="237"/>
      <c r="J47" s="229"/>
      <c r="K47" s="237"/>
      <c r="L47" s="229"/>
      <c r="M47" s="237"/>
      <c r="N47" s="229"/>
      <c r="O47" s="237"/>
      <c r="P47" s="230"/>
      <c r="Q47" s="89" t="s">
        <v>196</v>
      </c>
      <c r="R47" s="116">
        <f>F47+H47+J47+L47+N47+P47</f>
        <v>0</v>
      </c>
      <c r="T47" s="94">
        <f>D47+R47</f>
        <v>0</v>
      </c>
      <c r="V47" s="240"/>
      <c r="W47" s="62"/>
      <c r="X47" s="62"/>
      <c r="Y47" s="62"/>
      <c r="Z47" s="62"/>
    </row>
    <row r="48" spans="1:26" x14ac:dyDescent="0.2">
      <c r="A48" s="88"/>
      <c r="D48" s="119"/>
      <c r="Q48" s="90"/>
      <c r="V48" s="63"/>
      <c r="W48" s="62"/>
      <c r="X48" s="62"/>
      <c r="Y48" s="62"/>
      <c r="Z48" s="62"/>
    </row>
    <row r="49" spans="1:26" x14ac:dyDescent="0.2">
      <c r="A49" s="60" t="s">
        <v>197</v>
      </c>
      <c r="B49" s="16" t="s">
        <v>335</v>
      </c>
      <c r="D49" s="118">
        <f>'C-3'!D49+'C-3'!E49</f>
        <v>0</v>
      </c>
      <c r="E49" s="237"/>
      <c r="F49" s="229"/>
      <c r="G49" s="237"/>
      <c r="H49" s="229"/>
      <c r="I49" s="237"/>
      <c r="J49" s="229"/>
      <c r="K49" s="237"/>
      <c r="L49" s="229"/>
      <c r="M49" s="237"/>
      <c r="N49" s="229"/>
      <c r="O49" s="237"/>
      <c r="P49" s="230"/>
      <c r="Q49" s="89" t="s">
        <v>197</v>
      </c>
      <c r="R49" s="116">
        <f>F49+H49+J49+L49+N49+P49</f>
        <v>0</v>
      </c>
      <c r="T49" s="94">
        <f>D49+R49</f>
        <v>0</v>
      </c>
      <c r="V49" s="240"/>
      <c r="W49" s="62"/>
      <c r="X49" s="62"/>
      <c r="Y49" s="62"/>
      <c r="Z49" s="62"/>
    </row>
    <row r="50" spans="1:26" x14ac:dyDescent="0.2">
      <c r="A50" s="88"/>
      <c r="D50" s="119"/>
      <c r="Q50" s="90"/>
      <c r="V50" s="63"/>
      <c r="W50" s="62"/>
      <c r="X50" s="62"/>
      <c r="Y50" s="62"/>
      <c r="Z50" s="62"/>
    </row>
    <row r="51" spans="1:26" x14ac:dyDescent="0.2">
      <c r="A51" s="60" t="s">
        <v>198</v>
      </c>
      <c r="B51" s="16" t="s">
        <v>336</v>
      </c>
      <c r="D51" s="118">
        <f>'C-3'!D51+'C-3'!E51</f>
        <v>0</v>
      </c>
      <c r="E51" s="237"/>
      <c r="F51" s="229"/>
      <c r="G51" s="237"/>
      <c r="H51" s="229"/>
      <c r="I51" s="237"/>
      <c r="J51" s="229"/>
      <c r="K51" s="237"/>
      <c r="L51" s="229"/>
      <c r="M51" s="237"/>
      <c r="N51" s="229"/>
      <c r="O51" s="237"/>
      <c r="P51" s="230"/>
      <c r="Q51" s="89" t="s">
        <v>198</v>
      </c>
      <c r="R51" s="116">
        <f>F51+H51+J51+L51+N51+P51</f>
        <v>0</v>
      </c>
      <c r="T51" s="94">
        <f>D51+R51</f>
        <v>0</v>
      </c>
      <c r="V51" s="240"/>
      <c r="W51" s="62"/>
      <c r="X51" s="62"/>
      <c r="Y51" s="62"/>
      <c r="Z51" s="62"/>
    </row>
    <row r="52" spans="1:26" x14ac:dyDescent="0.2">
      <c r="A52" s="88"/>
      <c r="D52" s="119"/>
      <c r="Q52" s="90"/>
      <c r="V52" s="63"/>
      <c r="W52" s="62"/>
      <c r="X52" s="62"/>
      <c r="Y52" s="62"/>
      <c r="Z52" s="62"/>
    </row>
    <row r="53" spans="1:26" x14ac:dyDescent="0.2">
      <c r="A53" s="60" t="s">
        <v>199</v>
      </c>
      <c r="B53" s="16" t="s">
        <v>337</v>
      </c>
      <c r="D53" s="118">
        <f>'C-3'!D53+'C-3'!E53</f>
        <v>0</v>
      </c>
      <c r="E53" s="237"/>
      <c r="F53" s="229"/>
      <c r="G53" s="237"/>
      <c r="H53" s="229"/>
      <c r="I53" s="237"/>
      <c r="J53" s="229"/>
      <c r="K53" s="237"/>
      <c r="L53" s="229"/>
      <c r="M53" s="237"/>
      <c r="N53" s="229"/>
      <c r="O53" s="237"/>
      <c r="P53" s="230"/>
      <c r="Q53" s="89" t="s">
        <v>199</v>
      </c>
      <c r="R53" s="116">
        <f>F53+H53+J53+L53+N53+P53</f>
        <v>0</v>
      </c>
      <c r="T53" s="94">
        <f>D53+R53</f>
        <v>0</v>
      </c>
      <c r="V53" s="240"/>
      <c r="W53" s="62"/>
      <c r="X53" s="62"/>
      <c r="Y53" s="62"/>
      <c r="Z53" s="62"/>
    </row>
    <row r="54" spans="1:26" x14ac:dyDescent="0.2">
      <c r="A54" s="88"/>
      <c r="D54" s="119"/>
      <c r="Q54" s="90"/>
      <c r="V54" s="63"/>
      <c r="W54" s="62"/>
      <c r="X54" s="62"/>
      <c r="Y54" s="62"/>
      <c r="Z54" s="62"/>
    </row>
    <row r="55" spans="1:26" x14ac:dyDescent="0.2">
      <c r="A55" s="60" t="s">
        <v>217</v>
      </c>
      <c r="B55" s="16" t="s">
        <v>338</v>
      </c>
      <c r="D55" s="118">
        <f>'C-3'!D55+'C-3'!E55</f>
        <v>0</v>
      </c>
      <c r="E55" s="237"/>
      <c r="F55" s="229"/>
      <c r="G55" s="237"/>
      <c r="H55" s="229"/>
      <c r="I55" s="237"/>
      <c r="J55" s="229"/>
      <c r="K55" s="237"/>
      <c r="L55" s="229"/>
      <c r="M55" s="237"/>
      <c r="N55" s="229"/>
      <c r="O55" s="237"/>
      <c r="P55" s="230"/>
      <c r="Q55" s="89" t="s">
        <v>217</v>
      </c>
      <c r="R55" s="116">
        <f>F55+H55+J55+L55+N55+P55</f>
        <v>0</v>
      </c>
      <c r="T55" s="94">
        <f>D55+R55</f>
        <v>0</v>
      </c>
      <c r="V55" s="240"/>
      <c r="W55" s="62"/>
      <c r="X55" s="62"/>
      <c r="Y55" s="62"/>
      <c r="Z55" s="62"/>
    </row>
    <row r="56" spans="1:26" x14ac:dyDescent="0.2">
      <c r="A56" s="88"/>
      <c r="D56" s="119"/>
      <c r="Q56" s="90"/>
      <c r="V56" s="63"/>
      <c r="W56" s="62"/>
      <c r="X56" s="62"/>
      <c r="Y56" s="62"/>
      <c r="Z56" s="62"/>
    </row>
    <row r="57" spans="1:26" x14ac:dyDescent="0.2">
      <c r="A57" s="60" t="s">
        <v>218</v>
      </c>
      <c r="B57" s="16" t="s">
        <v>339</v>
      </c>
      <c r="D57" s="118">
        <f>'C-3'!D57+'C-3'!E57</f>
        <v>0</v>
      </c>
      <c r="E57" s="237"/>
      <c r="F57" s="229"/>
      <c r="G57" s="237"/>
      <c r="H57" s="229"/>
      <c r="I57" s="237"/>
      <c r="J57" s="229"/>
      <c r="K57" s="237"/>
      <c r="L57" s="229"/>
      <c r="M57" s="237"/>
      <c r="N57" s="229"/>
      <c r="O57" s="237"/>
      <c r="P57" s="230"/>
      <c r="Q57" s="89" t="s">
        <v>218</v>
      </c>
      <c r="R57" s="116">
        <f>F57+H57+J57+L57+N57+P57</f>
        <v>0</v>
      </c>
      <c r="T57" s="94">
        <f>D57+R57</f>
        <v>0</v>
      </c>
      <c r="V57" s="240"/>
      <c r="W57" s="62"/>
      <c r="X57" s="62"/>
      <c r="Y57" s="62"/>
      <c r="Z57" s="62"/>
    </row>
    <row r="58" spans="1:26" x14ac:dyDescent="0.2">
      <c r="A58" s="88"/>
      <c r="D58" s="119"/>
      <c r="Q58" s="90"/>
      <c r="V58" s="63"/>
      <c r="W58" s="62"/>
      <c r="X58" s="62"/>
      <c r="Y58" s="62"/>
      <c r="Z58" s="62"/>
    </row>
    <row r="59" spans="1:26" x14ac:dyDescent="0.2">
      <c r="A59" s="60" t="s">
        <v>219</v>
      </c>
      <c r="B59" s="16" t="s">
        <v>340</v>
      </c>
      <c r="D59" s="118">
        <f>'C-3'!D59+'C-3'!E59</f>
        <v>0</v>
      </c>
      <c r="E59" s="237"/>
      <c r="F59" s="229"/>
      <c r="G59" s="237"/>
      <c r="H59" s="229"/>
      <c r="I59" s="237"/>
      <c r="J59" s="229"/>
      <c r="K59" s="237"/>
      <c r="L59" s="229"/>
      <c r="M59" s="237"/>
      <c r="N59" s="229"/>
      <c r="O59" s="237"/>
      <c r="P59" s="230"/>
      <c r="Q59" s="89" t="s">
        <v>219</v>
      </c>
      <c r="R59" s="116">
        <f>F59+H59+J59+L59+N59+P59</f>
        <v>0</v>
      </c>
      <c r="T59" s="94">
        <f>D59+R59</f>
        <v>0</v>
      </c>
      <c r="V59" s="240"/>
      <c r="W59" s="62"/>
      <c r="X59" s="62"/>
      <c r="Y59" s="62"/>
      <c r="Z59" s="62"/>
    </row>
    <row r="60" spans="1:26" x14ac:dyDescent="0.2">
      <c r="A60" s="88"/>
      <c r="D60" s="119"/>
      <c r="Q60" s="90"/>
      <c r="V60" s="63"/>
      <c r="W60" s="62"/>
      <c r="X60" s="62"/>
      <c r="Y60" s="62"/>
      <c r="Z60" s="62"/>
    </row>
    <row r="61" spans="1:26" x14ac:dyDescent="0.2">
      <c r="A61" s="60" t="s">
        <v>220</v>
      </c>
      <c r="B61" s="16" t="s">
        <v>341</v>
      </c>
      <c r="D61" s="118">
        <f>'C-3'!D61+'C-3'!E61</f>
        <v>0</v>
      </c>
      <c r="E61" s="237"/>
      <c r="F61" s="229"/>
      <c r="G61" s="237"/>
      <c r="H61" s="229"/>
      <c r="I61" s="237"/>
      <c r="J61" s="229"/>
      <c r="K61" s="237"/>
      <c r="L61" s="229"/>
      <c r="M61" s="237"/>
      <c r="N61" s="229"/>
      <c r="O61" s="237"/>
      <c r="P61" s="230"/>
      <c r="Q61" s="89" t="s">
        <v>220</v>
      </c>
      <c r="R61" s="116">
        <f>F61+H61+J61+L61+N61+P61</f>
        <v>0</v>
      </c>
      <c r="T61" s="94">
        <f>D61+R61</f>
        <v>0</v>
      </c>
      <c r="V61" s="240"/>
      <c r="W61" s="62"/>
      <c r="X61" s="62"/>
      <c r="Y61" s="62"/>
      <c r="Z61" s="62"/>
    </row>
    <row r="62" spans="1:26" x14ac:dyDescent="0.2">
      <c r="A62" s="88"/>
      <c r="D62" s="119"/>
      <c r="Q62" s="90"/>
      <c r="V62" s="63"/>
      <c r="W62" s="62"/>
      <c r="X62" s="62"/>
      <c r="Y62" s="62"/>
      <c r="Z62" s="62"/>
    </row>
    <row r="63" spans="1:26" x14ac:dyDescent="0.2">
      <c r="A63" s="60" t="s">
        <v>221</v>
      </c>
      <c r="B63" s="56" t="s">
        <v>181</v>
      </c>
      <c r="D63" s="118">
        <f>'C-3'!D63+'C-3'!E63</f>
        <v>0</v>
      </c>
      <c r="E63" s="237"/>
      <c r="F63" s="229"/>
      <c r="G63" s="237"/>
      <c r="H63" s="229"/>
      <c r="I63" s="237"/>
      <c r="J63" s="229"/>
      <c r="K63" s="237"/>
      <c r="L63" s="229"/>
      <c r="M63" s="237"/>
      <c r="N63" s="229"/>
      <c r="O63" s="237"/>
      <c r="P63" s="230"/>
      <c r="Q63" s="89" t="s">
        <v>221</v>
      </c>
      <c r="R63" s="116">
        <f>F63+H63+J63+L63+N63+P63</f>
        <v>0</v>
      </c>
      <c r="T63" s="94">
        <f>D63+R63</f>
        <v>0</v>
      </c>
      <c r="V63" s="240"/>
      <c r="W63" s="241"/>
      <c r="X63" s="62"/>
      <c r="Y63" s="62"/>
      <c r="Z63" s="62"/>
    </row>
    <row r="64" spans="1:26" x14ac:dyDescent="0.2">
      <c r="A64" s="88"/>
      <c r="Q64" s="90"/>
      <c r="V64" s="63"/>
      <c r="W64" s="62"/>
      <c r="X64" s="62"/>
      <c r="Y64" s="62"/>
      <c r="Z64" s="62"/>
    </row>
    <row r="65" spans="1:26" x14ac:dyDescent="0.2">
      <c r="A65" s="60" t="s">
        <v>222</v>
      </c>
      <c r="B65" s="56" t="s">
        <v>181</v>
      </c>
      <c r="D65" s="118">
        <f>'C-3'!D65+'C-3'!E65</f>
        <v>0</v>
      </c>
      <c r="E65" s="237"/>
      <c r="F65" s="229"/>
      <c r="G65" s="237"/>
      <c r="H65" s="229"/>
      <c r="I65" s="237"/>
      <c r="J65" s="229"/>
      <c r="K65" s="237"/>
      <c r="L65" s="229"/>
      <c r="M65" s="237"/>
      <c r="N65" s="229"/>
      <c r="O65" s="237"/>
      <c r="P65" s="230"/>
      <c r="Q65" s="89" t="s">
        <v>222</v>
      </c>
      <c r="R65" s="116">
        <f>F65+H65+J65+L65+N65+P65</f>
        <v>0</v>
      </c>
      <c r="T65" s="94">
        <f>D65+R65</f>
        <v>0</v>
      </c>
      <c r="V65" s="240"/>
      <c r="W65" s="241"/>
      <c r="X65" s="62"/>
      <c r="Y65" s="62"/>
      <c r="Z65" s="62"/>
    </row>
    <row r="66" spans="1:26" x14ac:dyDescent="0.2">
      <c r="A66" s="60"/>
      <c r="B66" s="62"/>
      <c r="D66" s="119"/>
      <c r="Q66" s="89"/>
      <c r="V66" s="240"/>
      <c r="W66" s="62"/>
      <c r="X66" s="62"/>
      <c r="Y66" s="62"/>
      <c r="Z66" s="62"/>
    </row>
    <row r="67" spans="1:26" x14ac:dyDescent="0.2">
      <c r="A67" s="60" t="s">
        <v>223</v>
      </c>
      <c r="B67" s="16" t="s">
        <v>342</v>
      </c>
      <c r="D67" s="118">
        <f>'C-3'!D67+'C-3'!E67</f>
        <v>0</v>
      </c>
      <c r="E67" s="237"/>
      <c r="F67" s="229"/>
      <c r="G67" s="237"/>
      <c r="H67" s="229"/>
      <c r="I67" s="237"/>
      <c r="J67" s="229"/>
      <c r="K67" s="237"/>
      <c r="L67" s="229"/>
      <c r="M67" s="237"/>
      <c r="N67" s="229"/>
      <c r="O67" s="237"/>
      <c r="P67" s="230"/>
      <c r="Q67" s="89" t="s">
        <v>223</v>
      </c>
      <c r="R67" s="116">
        <f>F67+H67+J67+L67+N67+P67</f>
        <v>0</v>
      </c>
      <c r="T67" s="94">
        <f>D67+R67</f>
        <v>0</v>
      </c>
      <c r="V67" s="240"/>
      <c r="W67" s="62"/>
      <c r="X67" s="62"/>
      <c r="Y67" s="62"/>
      <c r="Z67" s="62"/>
    </row>
    <row r="68" spans="1:26" x14ac:dyDescent="0.2">
      <c r="A68" s="88"/>
      <c r="Q68" s="90"/>
      <c r="V68" s="63"/>
      <c r="W68" s="62"/>
      <c r="X68" s="62"/>
      <c r="Y68" s="62"/>
      <c r="Z68" s="62"/>
    </row>
    <row r="69" spans="1:26" x14ac:dyDescent="0.2">
      <c r="A69" s="60" t="s">
        <v>224</v>
      </c>
      <c r="B69" s="16" t="s">
        <v>343</v>
      </c>
      <c r="D69" s="118">
        <f>'C-3'!D69+'C-3'!E69</f>
        <v>0</v>
      </c>
      <c r="E69" s="321" t="s">
        <v>592</v>
      </c>
      <c r="F69" s="321"/>
      <c r="G69" s="321"/>
      <c r="H69" s="321"/>
      <c r="I69" s="321"/>
      <c r="J69" s="321"/>
      <c r="K69" s="321"/>
      <c r="L69" s="321"/>
      <c r="M69" s="321"/>
      <c r="N69" s="321"/>
      <c r="O69" s="321"/>
      <c r="P69" s="322"/>
      <c r="Q69" s="89" t="s">
        <v>224</v>
      </c>
      <c r="R69" s="116">
        <f>F69+H69+J69+L69+N69+P69</f>
        <v>0</v>
      </c>
      <c r="T69" s="94">
        <f>D69+R69</f>
        <v>0</v>
      </c>
      <c r="V69" s="240"/>
      <c r="W69" s="62"/>
      <c r="X69" s="62"/>
      <c r="Y69" s="62"/>
      <c r="Z69" s="62"/>
    </row>
    <row r="70" spans="1:26" x14ac:dyDescent="0.2">
      <c r="A70" s="88"/>
      <c r="Q70" s="90"/>
      <c r="V70" s="63"/>
      <c r="W70" s="62"/>
      <c r="X70" s="62"/>
      <c r="Y70" s="62"/>
      <c r="Z70" s="62"/>
    </row>
    <row r="71" spans="1:26" x14ac:dyDescent="0.2">
      <c r="A71" s="88"/>
      <c r="Q71" s="90"/>
      <c r="V71" s="63"/>
      <c r="W71" s="62"/>
      <c r="X71" s="62"/>
      <c r="Y71" s="62"/>
      <c r="Z71" s="62"/>
    </row>
    <row r="72" spans="1:26" ht="15" thickBot="1" x14ac:dyDescent="0.25">
      <c r="A72" s="60" t="s">
        <v>225</v>
      </c>
      <c r="B72" s="16" t="s">
        <v>344</v>
      </c>
      <c r="D72" s="120">
        <f>SUM(D41:D71)</f>
        <v>0</v>
      </c>
      <c r="F72" s="120">
        <f>SUM(F41:F71)</f>
        <v>0</v>
      </c>
      <c r="H72" s="120">
        <f>SUM(H41:H71)</f>
        <v>0</v>
      </c>
      <c r="J72" s="120">
        <f>SUM(J41:J71)</f>
        <v>0</v>
      </c>
      <c r="L72" s="120">
        <f>SUM(L41:L71)</f>
        <v>0</v>
      </c>
      <c r="N72" s="120">
        <f>SUM(N41:N71)</f>
        <v>0</v>
      </c>
      <c r="P72" s="120">
        <f>SUM(P41:P71)</f>
        <v>0</v>
      </c>
      <c r="Q72" s="89" t="s">
        <v>225</v>
      </c>
      <c r="R72" s="121">
        <f>F72+H72+J72+L72+N72+P72</f>
        <v>0</v>
      </c>
      <c r="T72" s="95">
        <f>D72+R72</f>
        <v>0</v>
      </c>
      <c r="V72" s="240"/>
      <c r="W72" s="62"/>
      <c r="X72" s="62"/>
      <c r="Y72" s="62"/>
      <c r="Z72" s="62"/>
    </row>
    <row r="73" spans="1:26" ht="15" thickTop="1" x14ac:dyDescent="0.2">
      <c r="A73" s="88"/>
      <c r="Q73" s="90"/>
      <c r="V73" s="63"/>
      <c r="W73" s="62"/>
      <c r="X73" s="62"/>
      <c r="Y73" s="62"/>
      <c r="Z73" s="62"/>
    </row>
    <row r="74" spans="1:26" x14ac:dyDescent="0.2">
      <c r="Q74" s="91"/>
      <c r="V74" s="62"/>
      <c r="W74" s="62"/>
      <c r="X74" s="62"/>
      <c r="Y74" s="62"/>
      <c r="Z74" s="62"/>
    </row>
    <row r="75" spans="1:26" ht="15" x14ac:dyDescent="0.25">
      <c r="B75" s="25" t="s">
        <v>345</v>
      </c>
      <c r="Q75" s="91"/>
      <c r="V75" s="62"/>
      <c r="W75" s="239"/>
      <c r="X75" s="62"/>
      <c r="Y75" s="62"/>
      <c r="Z75" s="62"/>
    </row>
    <row r="76" spans="1:26" x14ac:dyDescent="0.2">
      <c r="A76" s="60" t="s">
        <v>226</v>
      </c>
      <c r="B76" s="16" t="s">
        <v>347</v>
      </c>
      <c r="D76" s="117">
        <f>'C-3'!D76+'C-3'!E76</f>
        <v>0</v>
      </c>
      <c r="E76" s="237"/>
      <c r="F76" s="229"/>
      <c r="G76" s="237"/>
      <c r="H76" s="229"/>
      <c r="I76" s="237"/>
      <c r="J76" s="229"/>
      <c r="K76" s="237"/>
      <c r="L76" s="229"/>
      <c r="M76" s="237"/>
      <c r="N76" s="229"/>
      <c r="O76" s="237"/>
      <c r="P76" s="230"/>
      <c r="Q76" s="89" t="s">
        <v>226</v>
      </c>
      <c r="R76" s="116">
        <f>F76+H76+J76+L76+N76+P76</f>
        <v>0</v>
      </c>
      <c r="T76" s="94">
        <f>D76+R76</f>
        <v>0</v>
      </c>
      <c r="V76" s="240"/>
      <c r="W76" s="62"/>
      <c r="X76" s="62"/>
      <c r="Y76" s="62"/>
      <c r="Z76" s="62"/>
    </row>
    <row r="77" spans="1:26" x14ac:dyDescent="0.2">
      <c r="A77" s="88"/>
      <c r="Q77" s="90"/>
      <c r="V77" s="63"/>
      <c r="W77" s="62"/>
      <c r="X77" s="62"/>
      <c r="Y77" s="62"/>
      <c r="Z77" s="62"/>
    </row>
    <row r="78" spans="1:26" x14ac:dyDescent="0.2">
      <c r="A78" s="60" t="s">
        <v>227</v>
      </c>
      <c r="B78" s="16" t="s">
        <v>303</v>
      </c>
      <c r="D78" s="118">
        <f>'C-3'!D78+'C-3'!E78</f>
        <v>0</v>
      </c>
      <c r="E78" s="237"/>
      <c r="F78" s="229"/>
      <c r="G78" s="237"/>
      <c r="H78" s="229"/>
      <c r="I78" s="237"/>
      <c r="J78" s="229"/>
      <c r="K78" s="237"/>
      <c r="L78" s="229"/>
      <c r="M78" s="237"/>
      <c r="N78" s="229"/>
      <c r="O78" s="237"/>
      <c r="P78" s="230"/>
      <c r="Q78" s="89" t="s">
        <v>227</v>
      </c>
      <c r="R78" s="116">
        <f>F78+H78+J78+L78+N78+P78</f>
        <v>0</v>
      </c>
      <c r="T78" s="94">
        <f>D78+R78</f>
        <v>0</v>
      </c>
      <c r="V78" s="240"/>
      <c r="W78" s="62"/>
      <c r="X78" s="62"/>
      <c r="Y78" s="62"/>
      <c r="Z78" s="62"/>
    </row>
    <row r="79" spans="1:26" x14ac:dyDescent="0.2">
      <c r="A79" s="88"/>
      <c r="D79" s="119"/>
      <c r="Q79" s="90"/>
      <c r="V79" s="63"/>
      <c r="W79" s="62"/>
      <c r="X79" s="62"/>
      <c r="Y79" s="62"/>
      <c r="Z79" s="62"/>
    </row>
    <row r="80" spans="1:26" x14ac:dyDescent="0.2">
      <c r="A80" s="60" t="s">
        <v>229</v>
      </c>
      <c r="B80" s="16" t="s">
        <v>348</v>
      </c>
      <c r="D80" s="118">
        <f>'C-3'!D80+'C-3'!E80</f>
        <v>0</v>
      </c>
      <c r="E80" s="237"/>
      <c r="F80" s="229"/>
      <c r="G80" s="237"/>
      <c r="H80" s="229"/>
      <c r="I80" s="237"/>
      <c r="J80" s="229"/>
      <c r="K80" s="237"/>
      <c r="L80" s="229"/>
      <c r="M80" s="237"/>
      <c r="N80" s="229"/>
      <c r="O80" s="237"/>
      <c r="P80" s="230"/>
      <c r="Q80" s="89" t="s">
        <v>229</v>
      </c>
      <c r="R80" s="116">
        <f>F80+H80+J80+L80+N80+P80</f>
        <v>0</v>
      </c>
      <c r="T80" s="94">
        <f>D80+R80</f>
        <v>0</v>
      </c>
      <c r="V80" s="240"/>
      <c r="W80" s="62"/>
      <c r="X80" s="62"/>
      <c r="Y80" s="62"/>
      <c r="Z80" s="62"/>
    </row>
    <row r="81" spans="1:26" x14ac:dyDescent="0.2">
      <c r="A81" s="88"/>
      <c r="D81" s="119"/>
      <c r="Q81" s="90"/>
      <c r="V81" s="63"/>
      <c r="W81" s="62"/>
      <c r="X81" s="62"/>
      <c r="Y81" s="62"/>
      <c r="Z81" s="62"/>
    </row>
    <row r="82" spans="1:26" x14ac:dyDescent="0.2">
      <c r="A82" s="60" t="s">
        <v>230</v>
      </c>
      <c r="B82" s="16" t="s">
        <v>349</v>
      </c>
      <c r="D82" s="118">
        <f>'C-3'!D82+'C-3'!E82</f>
        <v>0</v>
      </c>
      <c r="E82" s="237"/>
      <c r="F82" s="229"/>
      <c r="G82" s="237"/>
      <c r="H82" s="229"/>
      <c r="I82" s="237"/>
      <c r="J82" s="229"/>
      <c r="K82" s="237"/>
      <c r="L82" s="229"/>
      <c r="M82" s="237"/>
      <c r="N82" s="229"/>
      <c r="O82" s="237"/>
      <c r="P82" s="230"/>
      <c r="Q82" s="89" t="s">
        <v>230</v>
      </c>
      <c r="R82" s="116">
        <f>F82+H82+J82+L82+N82+P82</f>
        <v>0</v>
      </c>
      <c r="T82" s="94">
        <f>D82+R82</f>
        <v>0</v>
      </c>
      <c r="V82" s="240"/>
      <c r="W82" s="62"/>
      <c r="X82" s="62"/>
      <c r="Y82" s="62"/>
      <c r="Z82" s="62"/>
    </row>
    <row r="83" spans="1:26" x14ac:dyDescent="0.2">
      <c r="A83" s="88"/>
      <c r="D83" s="119"/>
      <c r="Q83" s="90"/>
      <c r="V83" s="63"/>
      <c r="W83" s="62"/>
      <c r="X83" s="62"/>
      <c r="Y83" s="62"/>
      <c r="Z83" s="62"/>
    </row>
    <row r="84" spans="1:26" x14ac:dyDescent="0.2">
      <c r="A84" s="60" t="s">
        <v>231</v>
      </c>
      <c r="B84" s="16" t="s">
        <v>323</v>
      </c>
      <c r="D84" s="118">
        <f>'C-3'!D84+'C-3'!E84</f>
        <v>0</v>
      </c>
      <c r="E84" s="237"/>
      <c r="F84" s="229"/>
      <c r="G84" s="237"/>
      <c r="H84" s="229"/>
      <c r="I84" s="237"/>
      <c r="J84" s="229"/>
      <c r="K84" s="237"/>
      <c r="L84" s="229"/>
      <c r="M84" s="237"/>
      <c r="N84" s="229"/>
      <c r="O84" s="237"/>
      <c r="P84" s="230"/>
      <c r="Q84" s="89" t="s">
        <v>231</v>
      </c>
      <c r="R84" s="116">
        <f>F84+H84+J84+L84+N84+P84</f>
        <v>0</v>
      </c>
      <c r="T84" s="94">
        <f>D84+R84</f>
        <v>0</v>
      </c>
      <c r="V84" s="240"/>
      <c r="W84" s="62"/>
      <c r="X84" s="62"/>
      <c r="Y84" s="62"/>
      <c r="Z84" s="62"/>
    </row>
    <row r="85" spans="1:26" x14ac:dyDescent="0.2">
      <c r="A85" s="88"/>
      <c r="D85" s="119"/>
      <c r="Q85" s="90"/>
      <c r="V85" s="63"/>
      <c r="W85" s="62"/>
      <c r="X85" s="62"/>
      <c r="Y85" s="62"/>
      <c r="Z85" s="62"/>
    </row>
    <row r="86" spans="1:26" x14ac:dyDescent="0.2">
      <c r="A86" s="60" t="s">
        <v>232</v>
      </c>
      <c r="B86" s="16" t="s">
        <v>350</v>
      </c>
      <c r="D86" s="118">
        <f>'C-3'!D86+'C-3'!E86</f>
        <v>0</v>
      </c>
      <c r="E86" s="237"/>
      <c r="F86" s="229"/>
      <c r="G86" s="237"/>
      <c r="H86" s="229"/>
      <c r="I86" s="237"/>
      <c r="J86" s="229"/>
      <c r="K86" s="237"/>
      <c r="L86" s="229"/>
      <c r="M86" s="237"/>
      <c r="N86" s="229"/>
      <c r="O86" s="237"/>
      <c r="P86" s="230"/>
      <c r="Q86" s="89" t="s">
        <v>232</v>
      </c>
      <c r="R86" s="116">
        <f>F86+H86+J86+L86+N86+P86</f>
        <v>0</v>
      </c>
      <c r="T86" s="94">
        <f>D86+R86</f>
        <v>0</v>
      </c>
      <c r="V86" s="240"/>
      <c r="W86" s="62"/>
      <c r="X86" s="62"/>
      <c r="Y86" s="62"/>
      <c r="Z86" s="62"/>
    </row>
    <row r="87" spans="1:26" x14ac:dyDescent="0.2">
      <c r="A87" s="88"/>
      <c r="D87" s="119"/>
      <c r="Q87" s="90"/>
      <c r="V87" s="63"/>
      <c r="W87" s="62"/>
      <c r="X87" s="62"/>
      <c r="Y87" s="62"/>
      <c r="Z87" s="62"/>
    </row>
    <row r="88" spans="1:26" x14ac:dyDescent="0.2">
      <c r="A88" s="60" t="s">
        <v>233</v>
      </c>
      <c r="B88" s="16" t="s">
        <v>328</v>
      </c>
      <c r="D88" s="118">
        <f>'C-3'!D88+'C-3'!E88</f>
        <v>0</v>
      </c>
      <c r="E88" s="237"/>
      <c r="F88" s="229"/>
      <c r="G88" s="237"/>
      <c r="H88" s="229"/>
      <c r="I88" s="237"/>
      <c r="J88" s="229"/>
      <c r="K88" s="237"/>
      <c r="L88" s="229"/>
      <c r="M88" s="237"/>
      <c r="N88" s="229"/>
      <c r="O88" s="237"/>
      <c r="P88" s="230"/>
      <c r="Q88" s="89" t="s">
        <v>233</v>
      </c>
      <c r="R88" s="116">
        <f>F88+H88+J88+L88+N88+P88</f>
        <v>0</v>
      </c>
      <c r="T88" s="94">
        <f>D88+R88</f>
        <v>0</v>
      </c>
      <c r="V88" s="240"/>
      <c r="W88" s="62"/>
      <c r="X88" s="62"/>
      <c r="Y88" s="62"/>
      <c r="Z88" s="62"/>
    </row>
    <row r="89" spans="1:26" x14ac:dyDescent="0.2">
      <c r="A89" s="88"/>
      <c r="D89" s="119"/>
      <c r="Q89" s="90"/>
      <c r="V89" s="63"/>
      <c r="W89" s="62"/>
      <c r="X89" s="62"/>
      <c r="Y89" s="62"/>
      <c r="Z89" s="62"/>
    </row>
    <row r="90" spans="1:26" x14ac:dyDescent="0.2">
      <c r="A90" s="60" t="s">
        <v>234</v>
      </c>
      <c r="B90" s="56" t="s">
        <v>181</v>
      </c>
      <c r="D90" s="118">
        <f>'C-3'!D90+'C-3'!E90</f>
        <v>0</v>
      </c>
      <c r="E90" s="237"/>
      <c r="F90" s="229"/>
      <c r="G90" s="237"/>
      <c r="H90" s="229"/>
      <c r="I90" s="237"/>
      <c r="J90" s="229"/>
      <c r="K90" s="237"/>
      <c r="L90" s="229"/>
      <c r="M90" s="237"/>
      <c r="N90" s="229"/>
      <c r="O90" s="237"/>
      <c r="P90" s="230"/>
      <c r="Q90" s="89" t="s">
        <v>234</v>
      </c>
      <c r="R90" s="116">
        <f>F90+H90+J90+L90+N90+P90</f>
        <v>0</v>
      </c>
      <c r="T90" s="94">
        <f>D90+R90</f>
        <v>0</v>
      </c>
      <c r="V90" s="240"/>
      <c r="W90" s="241"/>
      <c r="X90" s="62"/>
      <c r="Y90" s="62"/>
      <c r="Z90" s="62"/>
    </row>
    <row r="91" spans="1:26" x14ac:dyDescent="0.2">
      <c r="A91" s="88"/>
      <c r="D91" s="119"/>
      <c r="Q91" s="90"/>
      <c r="V91" s="63"/>
      <c r="W91" s="62"/>
      <c r="X91" s="62"/>
      <c r="Y91" s="62"/>
      <c r="Z91" s="62"/>
    </row>
    <row r="92" spans="1:26" x14ac:dyDescent="0.2">
      <c r="A92" s="60" t="s">
        <v>235</v>
      </c>
      <c r="B92" s="56" t="s">
        <v>181</v>
      </c>
      <c r="D92" s="118">
        <f>'C-3'!D92+'C-3'!E92</f>
        <v>0</v>
      </c>
      <c r="E92" s="237"/>
      <c r="F92" s="229"/>
      <c r="G92" s="237"/>
      <c r="H92" s="229"/>
      <c r="I92" s="237"/>
      <c r="J92" s="229"/>
      <c r="K92" s="237"/>
      <c r="L92" s="229"/>
      <c r="M92" s="237"/>
      <c r="N92" s="229"/>
      <c r="O92" s="237"/>
      <c r="P92" s="230"/>
      <c r="Q92" s="89" t="s">
        <v>235</v>
      </c>
      <c r="R92" s="116">
        <f>F92+H92+J92+L92+N92+P92</f>
        <v>0</v>
      </c>
      <c r="T92" s="94">
        <f>D92+R92</f>
        <v>0</v>
      </c>
      <c r="V92" s="240"/>
      <c r="W92" s="241"/>
      <c r="X92" s="62"/>
      <c r="Y92" s="62"/>
      <c r="Z92" s="62"/>
    </row>
    <row r="93" spans="1:26" x14ac:dyDescent="0.2">
      <c r="A93" s="88"/>
      <c r="D93" s="119"/>
      <c r="Q93" s="90"/>
      <c r="V93" s="63"/>
      <c r="W93" s="62"/>
      <c r="X93" s="62"/>
      <c r="Y93" s="62"/>
      <c r="Z93" s="62"/>
    </row>
    <row r="94" spans="1:26" ht="15" thickBot="1" x14ac:dyDescent="0.25">
      <c r="A94" s="60" t="s">
        <v>236</v>
      </c>
      <c r="B94" s="16" t="s">
        <v>351</v>
      </c>
      <c r="D94" s="120">
        <f>SUM(D76:D93)</f>
        <v>0</v>
      </c>
      <c r="F94" s="120">
        <f>SUM(F76:F93)</f>
        <v>0</v>
      </c>
      <c r="H94" s="120">
        <f>SUM(H76:H93)</f>
        <v>0</v>
      </c>
      <c r="J94" s="120">
        <f>SUM(J76:J93)</f>
        <v>0</v>
      </c>
      <c r="L94" s="120">
        <f>SUM(L76:L93)</f>
        <v>0</v>
      </c>
      <c r="N94" s="120">
        <f>SUM(N76:N93)</f>
        <v>0</v>
      </c>
      <c r="P94" s="120">
        <f>SUM(P76:P93)</f>
        <v>0</v>
      </c>
      <c r="Q94" s="89" t="s">
        <v>236</v>
      </c>
      <c r="R94" s="121">
        <f>F94+H94+J94+L94+N94+P94</f>
        <v>0</v>
      </c>
      <c r="T94" s="95">
        <f>D94+R94</f>
        <v>0</v>
      </c>
      <c r="V94" s="240"/>
      <c r="W94" s="62"/>
      <c r="X94" s="62"/>
      <c r="Y94" s="62"/>
      <c r="Z94" s="62"/>
    </row>
    <row r="95" spans="1:26" ht="15" thickTop="1" x14ac:dyDescent="0.2">
      <c r="A95" s="88"/>
      <c r="D95" s="119"/>
      <c r="Q95" s="90"/>
      <c r="V95" s="63"/>
      <c r="W95" s="62"/>
      <c r="X95" s="62"/>
      <c r="Y95" s="62"/>
      <c r="Z95" s="62"/>
    </row>
    <row r="96" spans="1:26" x14ac:dyDescent="0.2">
      <c r="A96" s="60" t="s">
        <v>237</v>
      </c>
      <c r="B96" s="16" t="s">
        <v>352</v>
      </c>
      <c r="D96" s="118">
        <f>'C-3'!D96+'C-3'!E96</f>
        <v>0</v>
      </c>
      <c r="E96" s="321" t="s">
        <v>592</v>
      </c>
      <c r="F96" s="321"/>
      <c r="G96" s="321"/>
      <c r="H96" s="321"/>
      <c r="I96" s="321"/>
      <c r="J96" s="321"/>
      <c r="K96" s="321"/>
      <c r="L96" s="321"/>
      <c r="M96" s="321"/>
      <c r="N96" s="321"/>
      <c r="O96" s="321"/>
      <c r="P96" s="322"/>
      <c r="Q96" s="89" t="s">
        <v>237</v>
      </c>
      <c r="R96" s="116">
        <f>F96+H96+J96+L96+N96+P96</f>
        <v>0</v>
      </c>
      <c r="T96" s="94">
        <f>D96+R96</f>
        <v>0</v>
      </c>
      <c r="V96" s="240"/>
      <c r="W96" s="62"/>
      <c r="X96" s="62"/>
      <c r="Y96" s="62"/>
      <c r="Z96" s="62"/>
    </row>
    <row r="97" spans="1:26" x14ac:dyDescent="0.2">
      <c r="A97" s="88"/>
      <c r="Q97" s="90"/>
      <c r="V97" s="63"/>
      <c r="W97" s="62"/>
      <c r="X97" s="62"/>
      <c r="Y97" s="62"/>
      <c r="Z97" s="62"/>
    </row>
    <row r="98" spans="1:26" ht="15" thickBot="1" x14ac:dyDescent="0.25">
      <c r="A98" s="60" t="s">
        <v>346</v>
      </c>
      <c r="B98" s="16" t="s">
        <v>353</v>
      </c>
      <c r="D98" s="120">
        <f>D94+D72+D37+D96</f>
        <v>0</v>
      </c>
      <c r="F98" s="120">
        <f>F94+F72+F37</f>
        <v>0</v>
      </c>
      <c r="H98" s="120">
        <f>H94+H72+H37</f>
        <v>0</v>
      </c>
      <c r="J98" s="120">
        <f>J94+J72+J37</f>
        <v>0</v>
      </c>
      <c r="L98" s="120">
        <f>L94+L72+L37</f>
        <v>0</v>
      </c>
      <c r="N98" s="120">
        <f>N94+N72+N37</f>
        <v>0</v>
      </c>
      <c r="P98" s="120">
        <f>P94+P72+P37</f>
        <v>0</v>
      </c>
      <c r="Q98" s="89" t="s">
        <v>346</v>
      </c>
      <c r="R98" s="121">
        <f>F98+H98+J98+L98+N98+P98</f>
        <v>0</v>
      </c>
      <c r="T98" s="95">
        <f>D98+R98</f>
        <v>0</v>
      </c>
      <c r="V98" s="240"/>
      <c r="W98" s="62"/>
      <c r="X98" s="62"/>
      <c r="Y98" s="62"/>
      <c r="Z98" s="62"/>
    </row>
    <row r="99" spans="1:26" ht="15" thickTop="1" x14ac:dyDescent="0.2">
      <c r="Q99" s="91"/>
      <c r="V99" s="62"/>
      <c r="W99" s="62"/>
      <c r="X99" s="62"/>
      <c r="Y99" s="62"/>
      <c r="Z99" s="62"/>
    </row>
    <row r="100" spans="1:26" x14ac:dyDescent="0.2">
      <c r="Q100" s="91"/>
      <c r="V100" s="62"/>
      <c r="W100" s="62"/>
      <c r="X100" s="62"/>
      <c r="Y100" s="62"/>
      <c r="Z100" s="62"/>
    </row>
    <row r="101" spans="1:26" ht="15" x14ac:dyDescent="0.25">
      <c r="A101" s="25" t="s">
        <v>354</v>
      </c>
      <c r="Q101" s="92"/>
      <c r="V101" s="239"/>
      <c r="W101" s="62"/>
      <c r="X101" s="62"/>
      <c r="Y101" s="62"/>
      <c r="Z101" s="62"/>
    </row>
    <row r="102" spans="1:26" x14ac:dyDescent="0.2">
      <c r="Q102" s="91"/>
      <c r="V102" s="62"/>
      <c r="W102" s="62"/>
      <c r="X102" s="62"/>
      <c r="Y102" s="62"/>
      <c r="Z102" s="62"/>
    </row>
    <row r="103" spans="1:26" x14ac:dyDescent="0.2">
      <c r="A103" s="60" t="s">
        <v>256</v>
      </c>
      <c r="B103" s="16" t="s">
        <v>355</v>
      </c>
      <c r="D103" s="117">
        <f>'C-3'!D103+'C-3'!E103</f>
        <v>0</v>
      </c>
      <c r="E103" s="237"/>
      <c r="F103" s="229"/>
      <c r="G103" s="237"/>
      <c r="H103" s="229"/>
      <c r="I103" s="237"/>
      <c r="J103" s="229"/>
      <c r="K103" s="237"/>
      <c r="L103" s="229"/>
      <c r="M103" s="237"/>
      <c r="N103" s="229"/>
      <c r="O103" s="237"/>
      <c r="P103" s="230"/>
      <c r="Q103" s="89" t="s">
        <v>256</v>
      </c>
      <c r="R103" s="116">
        <f>F103+H103+J103+L103+N103+P103</f>
        <v>0</v>
      </c>
      <c r="T103" s="94">
        <f>D103+R103</f>
        <v>0</v>
      </c>
      <c r="V103" s="240"/>
      <c r="W103" s="62"/>
      <c r="X103" s="62"/>
      <c r="Y103" s="62"/>
      <c r="Z103" s="62"/>
    </row>
    <row r="104" spans="1:26" x14ac:dyDescent="0.2">
      <c r="A104" s="88"/>
      <c r="Q104" s="90"/>
      <c r="V104" s="63"/>
      <c r="W104" s="62"/>
      <c r="X104" s="62"/>
      <c r="Y104" s="62"/>
      <c r="Z104" s="62"/>
    </row>
    <row r="105" spans="1:26" x14ac:dyDescent="0.2">
      <c r="A105" s="60" t="s">
        <v>257</v>
      </c>
      <c r="B105" s="16" t="s">
        <v>356</v>
      </c>
      <c r="D105" s="118">
        <f>'C-3'!D105+'C-3'!E105</f>
        <v>0</v>
      </c>
      <c r="E105" s="237"/>
      <c r="F105" s="229"/>
      <c r="G105" s="237"/>
      <c r="H105" s="229"/>
      <c r="I105" s="237"/>
      <c r="J105" s="229"/>
      <c r="K105" s="237"/>
      <c r="L105" s="229"/>
      <c r="M105" s="237"/>
      <c r="N105" s="229"/>
      <c r="O105" s="237"/>
      <c r="P105" s="230"/>
      <c r="Q105" s="89" t="s">
        <v>257</v>
      </c>
      <c r="R105" s="116">
        <f>F105+H105+J105+L105+N105+P105</f>
        <v>0</v>
      </c>
      <c r="T105" s="94">
        <f>D105+R105</f>
        <v>0</v>
      </c>
      <c r="V105" s="240"/>
      <c r="W105" s="62"/>
      <c r="X105" s="62"/>
      <c r="Y105" s="62"/>
      <c r="Z105" s="62"/>
    </row>
    <row r="106" spans="1:26" x14ac:dyDescent="0.2">
      <c r="A106" s="88"/>
      <c r="D106" s="119"/>
      <c r="Q106" s="90"/>
      <c r="V106" s="63"/>
      <c r="W106" s="62"/>
      <c r="X106" s="62"/>
      <c r="Y106" s="62"/>
      <c r="Z106" s="62"/>
    </row>
    <row r="107" spans="1:26" x14ac:dyDescent="0.2">
      <c r="A107" s="60" t="s">
        <v>258</v>
      </c>
      <c r="B107" s="16" t="s">
        <v>357</v>
      </c>
      <c r="D107" s="118">
        <f>'C-3'!D107+'C-3'!E107</f>
        <v>0</v>
      </c>
      <c r="E107" s="237"/>
      <c r="F107" s="229"/>
      <c r="G107" s="237"/>
      <c r="H107" s="229"/>
      <c r="I107" s="237"/>
      <c r="J107" s="229"/>
      <c r="K107" s="237"/>
      <c r="L107" s="229"/>
      <c r="M107" s="237"/>
      <c r="N107" s="229"/>
      <c r="O107" s="237"/>
      <c r="P107" s="230"/>
      <c r="Q107" s="89" t="s">
        <v>258</v>
      </c>
      <c r="R107" s="116">
        <f>F107+H107+J107+L107+N107+P107</f>
        <v>0</v>
      </c>
      <c r="T107" s="94">
        <f>D107+R107</f>
        <v>0</v>
      </c>
      <c r="V107" s="240"/>
      <c r="W107" s="62"/>
      <c r="X107" s="62"/>
      <c r="Y107" s="62"/>
      <c r="Z107" s="62"/>
    </row>
    <row r="108" spans="1:26" x14ac:dyDescent="0.2">
      <c r="A108" s="88"/>
      <c r="D108" s="119"/>
      <c r="Q108" s="90"/>
      <c r="V108" s="63"/>
      <c r="W108" s="62"/>
      <c r="X108" s="62"/>
      <c r="Y108" s="62"/>
      <c r="Z108" s="62"/>
    </row>
    <row r="109" spans="1:26" x14ac:dyDescent="0.2">
      <c r="A109" s="60" t="s">
        <v>259</v>
      </c>
      <c r="B109" s="16" t="s">
        <v>358</v>
      </c>
      <c r="D109" s="118">
        <f>'C-3'!D109+'C-3'!E109</f>
        <v>0</v>
      </c>
      <c r="E109" s="237"/>
      <c r="F109" s="229"/>
      <c r="G109" s="237"/>
      <c r="H109" s="229"/>
      <c r="I109" s="237"/>
      <c r="J109" s="229"/>
      <c r="K109" s="237"/>
      <c r="L109" s="229"/>
      <c r="M109" s="237"/>
      <c r="N109" s="229"/>
      <c r="O109" s="237"/>
      <c r="P109" s="230"/>
      <c r="Q109" s="89" t="s">
        <v>259</v>
      </c>
      <c r="R109" s="116">
        <f>F109+H109+J109+L109+N109+P109</f>
        <v>0</v>
      </c>
      <c r="T109" s="94">
        <f>D109+R109</f>
        <v>0</v>
      </c>
      <c r="V109" s="240"/>
      <c r="W109" s="62"/>
      <c r="X109" s="62"/>
      <c r="Y109" s="62"/>
      <c r="Z109" s="62"/>
    </row>
    <row r="110" spans="1:26" x14ac:dyDescent="0.2">
      <c r="A110" s="88"/>
      <c r="D110" s="119"/>
      <c r="Q110" s="90"/>
      <c r="V110" s="63"/>
      <c r="W110" s="62"/>
      <c r="X110" s="62"/>
      <c r="Y110" s="62"/>
      <c r="Z110" s="62"/>
    </row>
    <row r="111" spans="1:26" x14ac:dyDescent="0.2">
      <c r="A111" s="60" t="s">
        <v>260</v>
      </c>
      <c r="B111" s="56" t="s">
        <v>181</v>
      </c>
      <c r="D111" s="118">
        <f>'C-3'!D111+'C-3'!E111</f>
        <v>0</v>
      </c>
      <c r="E111" s="237"/>
      <c r="F111" s="229"/>
      <c r="G111" s="237"/>
      <c r="H111" s="229"/>
      <c r="I111" s="237"/>
      <c r="J111" s="229"/>
      <c r="K111" s="237"/>
      <c r="L111" s="229"/>
      <c r="M111" s="237"/>
      <c r="N111" s="229"/>
      <c r="O111" s="237"/>
      <c r="P111" s="230"/>
      <c r="Q111" s="89" t="s">
        <v>260</v>
      </c>
      <c r="R111" s="116">
        <f>F111+H111+J111+L111+N111+P111</f>
        <v>0</v>
      </c>
      <c r="T111" s="94">
        <f>D111+R111</f>
        <v>0</v>
      </c>
      <c r="V111" s="240"/>
      <c r="W111" s="241"/>
      <c r="X111" s="62"/>
      <c r="Y111" s="62"/>
      <c r="Z111" s="62"/>
    </row>
    <row r="112" spans="1:26" x14ac:dyDescent="0.2">
      <c r="A112" s="88"/>
      <c r="D112" s="119"/>
      <c r="Q112" s="90"/>
      <c r="V112" s="63"/>
      <c r="W112" s="62"/>
      <c r="X112" s="62"/>
      <c r="Y112" s="62"/>
      <c r="Z112" s="62"/>
    </row>
    <row r="113" spans="1:26" x14ac:dyDescent="0.2">
      <c r="A113" s="60" t="s">
        <v>261</v>
      </c>
      <c r="B113" s="56" t="s">
        <v>181</v>
      </c>
      <c r="D113" s="118">
        <f>'C-3'!D113+'C-3'!E113</f>
        <v>0</v>
      </c>
      <c r="E113" s="237"/>
      <c r="F113" s="229"/>
      <c r="G113" s="237"/>
      <c r="H113" s="229"/>
      <c r="I113" s="237"/>
      <c r="J113" s="229"/>
      <c r="K113" s="237"/>
      <c r="L113" s="229"/>
      <c r="M113" s="237"/>
      <c r="N113" s="229"/>
      <c r="O113" s="237"/>
      <c r="P113" s="230"/>
      <c r="Q113" s="89" t="s">
        <v>261</v>
      </c>
      <c r="R113" s="116">
        <f>F113+H113+J113+L113+N113+P113</f>
        <v>0</v>
      </c>
      <c r="T113" s="94">
        <f>D113+R113</f>
        <v>0</v>
      </c>
      <c r="V113" s="240"/>
      <c r="W113" s="241"/>
      <c r="X113" s="62"/>
      <c r="Y113" s="62"/>
      <c r="Z113" s="62"/>
    </row>
    <row r="114" spans="1:26" x14ac:dyDescent="0.2">
      <c r="A114" s="88"/>
      <c r="Q114" s="90"/>
      <c r="V114" s="63"/>
      <c r="W114" s="62"/>
      <c r="X114" s="62"/>
      <c r="Y114" s="62"/>
      <c r="Z114" s="62"/>
    </row>
    <row r="115" spans="1:26" x14ac:dyDescent="0.2">
      <c r="A115" s="60" t="s">
        <v>262</v>
      </c>
      <c r="B115" s="16" t="s">
        <v>359</v>
      </c>
      <c r="D115" s="118">
        <f>'C-3'!D115+'C-3'!E115</f>
        <v>0</v>
      </c>
      <c r="E115" s="321" t="s">
        <v>592</v>
      </c>
      <c r="F115" s="321"/>
      <c r="G115" s="321"/>
      <c r="H115" s="321"/>
      <c r="I115" s="321"/>
      <c r="J115" s="321"/>
      <c r="K115" s="321"/>
      <c r="L115" s="321"/>
      <c r="M115" s="321"/>
      <c r="N115" s="321"/>
      <c r="O115" s="321"/>
      <c r="P115" s="322"/>
      <c r="Q115" s="89" t="s">
        <v>262</v>
      </c>
      <c r="R115" s="116">
        <f>F115+H115+J115+L115+N115+P115</f>
        <v>0</v>
      </c>
      <c r="T115" s="94">
        <f>D115+R115</f>
        <v>0</v>
      </c>
      <c r="V115" s="240"/>
      <c r="W115" s="62"/>
      <c r="X115" s="62"/>
      <c r="Y115" s="62"/>
      <c r="Z115" s="62"/>
    </row>
    <row r="116" spans="1:26" x14ac:dyDescent="0.2">
      <c r="A116" s="88"/>
      <c r="Q116" s="90"/>
      <c r="V116" s="63"/>
      <c r="W116" s="62"/>
      <c r="X116" s="62"/>
      <c r="Y116" s="62"/>
      <c r="Z116" s="62"/>
    </row>
    <row r="117" spans="1:26" ht="15" thickBot="1" x14ac:dyDescent="0.25">
      <c r="A117" s="60" t="s">
        <v>264</v>
      </c>
      <c r="B117" s="16" t="s">
        <v>360</v>
      </c>
      <c r="D117" s="120">
        <f>SUM(D103:D115)</f>
        <v>0</v>
      </c>
      <c r="F117" s="120">
        <f>SUM(F103:F115)</f>
        <v>0</v>
      </c>
      <c r="H117" s="120">
        <f>SUM(H103:H115)</f>
        <v>0</v>
      </c>
      <c r="J117" s="120">
        <f>SUM(J103:J115)</f>
        <v>0</v>
      </c>
      <c r="L117" s="120">
        <f>SUM(L103:L115)</f>
        <v>0</v>
      </c>
      <c r="N117" s="120">
        <f>SUM(N103:N115)</f>
        <v>0</v>
      </c>
      <c r="P117" s="120">
        <f>SUM(P103:P115)</f>
        <v>0</v>
      </c>
      <c r="Q117" s="89" t="s">
        <v>264</v>
      </c>
      <c r="R117" s="121">
        <f>F117+H117+J117+L117+N117+P117</f>
        <v>0</v>
      </c>
      <c r="T117" s="95">
        <f>D117+R117</f>
        <v>0</v>
      </c>
      <c r="V117" s="240"/>
      <c r="W117" s="62"/>
      <c r="X117" s="62"/>
      <c r="Y117" s="62"/>
      <c r="Z117" s="62"/>
    </row>
    <row r="118" spans="1:26" ht="15" thickTop="1" x14ac:dyDescent="0.2">
      <c r="Q118" s="91"/>
      <c r="V118" s="62"/>
      <c r="W118" s="62"/>
      <c r="X118" s="62"/>
      <c r="Y118" s="62"/>
      <c r="Z118" s="62"/>
    </row>
    <row r="119" spans="1:26" x14ac:dyDescent="0.2">
      <c r="Q119" s="91"/>
      <c r="V119" s="62"/>
      <c r="W119" s="62"/>
      <c r="X119" s="62"/>
      <c r="Y119" s="62"/>
      <c r="Z119" s="62"/>
    </row>
    <row r="120" spans="1:26" ht="15" x14ac:dyDescent="0.25">
      <c r="A120" s="25" t="s">
        <v>361</v>
      </c>
      <c r="Q120" s="92"/>
      <c r="V120" s="239"/>
      <c r="W120" s="62"/>
      <c r="X120" s="62"/>
      <c r="Y120" s="62"/>
      <c r="Z120" s="62"/>
    </row>
    <row r="121" spans="1:26" x14ac:dyDescent="0.2">
      <c r="Q121" s="91"/>
      <c r="V121" s="62"/>
      <c r="W121" s="62"/>
      <c r="X121" s="62"/>
      <c r="Y121" s="62"/>
      <c r="Z121" s="62"/>
    </row>
    <row r="122" spans="1:26" ht="15" x14ac:dyDescent="0.25">
      <c r="B122" s="25" t="s">
        <v>362</v>
      </c>
      <c r="Q122" s="91"/>
      <c r="V122" s="62"/>
      <c r="W122" s="239"/>
      <c r="X122" s="62"/>
      <c r="Y122" s="62"/>
      <c r="Z122" s="62"/>
    </row>
    <row r="123" spans="1:26" x14ac:dyDescent="0.2">
      <c r="A123" s="60" t="s">
        <v>265</v>
      </c>
      <c r="B123" s="16" t="s">
        <v>363</v>
      </c>
      <c r="D123" s="117">
        <f>'C-3'!D123+'C-3'!E123</f>
        <v>0</v>
      </c>
      <c r="E123" s="237"/>
      <c r="F123" s="229"/>
      <c r="G123" s="237"/>
      <c r="H123" s="229"/>
      <c r="I123" s="237"/>
      <c r="J123" s="229"/>
      <c r="K123" s="237"/>
      <c r="L123" s="229"/>
      <c r="M123" s="237"/>
      <c r="N123" s="229"/>
      <c r="O123" s="237"/>
      <c r="P123" s="230"/>
      <c r="Q123" s="89" t="s">
        <v>265</v>
      </c>
      <c r="R123" s="116">
        <f>F123+H123+J123+L123+N123+P123</f>
        <v>0</v>
      </c>
      <c r="T123" s="94">
        <f>D123+R123</f>
        <v>0</v>
      </c>
      <c r="V123" s="240"/>
      <c r="W123" s="62"/>
      <c r="X123" s="62"/>
      <c r="Y123" s="62"/>
      <c r="Z123" s="62"/>
    </row>
    <row r="124" spans="1:26" x14ac:dyDescent="0.2">
      <c r="A124" s="60"/>
      <c r="Q124" s="89"/>
      <c r="V124" s="240"/>
      <c r="W124" s="62"/>
      <c r="X124" s="62"/>
      <c r="Y124" s="62"/>
      <c r="Z124" s="62"/>
    </row>
    <row r="125" spans="1:26" x14ac:dyDescent="0.2">
      <c r="A125" s="60" t="s">
        <v>266</v>
      </c>
      <c r="B125" s="16" t="s">
        <v>364</v>
      </c>
      <c r="D125" s="118">
        <f>'C-3'!D125+'C-3'!E125</f>
        <v>0</v>
      </c>
      <c r="E125" s="237"/>
      <c r="F125" s="229"/>
      <c r="G125" s="237"/>
      <c r="H125" s="229"/>
      <c r="I125" s="237"/>
      <c r="J125" s="229"/>
      <c r="K125" s="237"/>
      <c r="L125" s="229"/>
      <c r="M125" s="237"/>
      <c r="N125" s="229"/>
      <c r="O125" s="237"/>
      <c r="P125" s="230"/>
      <c r="Q125" s="89" t="s">
        <v>266</v>
      </c>
      <c r="R125" s="116">
        <f>F125+H125+J125+L125+N125+P125</f>
        <v>0</v>
      </c>
      <c r="T125" s="94">
        <f>D125+R125</f>
        <v>0</v>
      </c>
      <c r="V125" s="240"/>
      <c r="W125" s="62"/>
      <c r="X125" s="62"/>
      <c r="Y125" s="62"/>
      <c r="Z125" s="62"/>
    </row>
    <row r="126" spans="1:26" x14ac:dyDescent="0.2">
      <c r="A126" s="88"/>
      <c r="D126" s="119"/>
      <c r="Q126" s="90"/>
      <c r="V126" s="63"/>
      <c r="W126" s="62"/>
      <c r="X126" s="62"/>
      <c r="Y126" s="62"/>
      <c r="Z126" s="62"/>
    </row>
    <row r="127" spans="1:26" x14ac:dyDescent="0.2">
      <c r="A127" s="60" t="s">
        <v>267</v>
      </c>
      <c r="B127" s="16" t="s">
        <v>365</v>
      </c>
      <c r="D127" s="118">
        <f>'C-3'!D127+'C-3'!E127</f>
        <v>0</v>
      </c>
      <c r="E127" s="237"/>
      <c r="F127" s="229"/>
      <c r="G127" s="237"/>
      <c r="H127" s="229"/>
      <c r="I127" s="237"/>
      <c r="J127" s="229"/>
      <c r="K127" s="237"/>
      <c r="L127" s="229"/>
      <c r="M127" s="237"/>
      <c r="N127" s="229"/>
      <c r="O127" s="237"/>
      <c r="P127" s="230"/>
      <c r="Q127" s="89" t="s">
        <v>267</v>
      </c>
      <c r="R127" s="116">
        <f>F127+H127+J127+L127+N127+P127</f>
        <v>0</v>
      </c>
      <c r="T127" s="94">
        <f>D127+R127</f>
        <v>0</v>
      </c>
      <c r="V127" s="240"/>
      <c r="W127" s="62"/>
      <c r="X127" s="62"/>
      <c r="Y127" s="62"/>
      <c r="Z127" s="62"/>
    </row>
    <row r="128" spans="1:26" x14ac:dyDescent="0.2">
      <c r="A128" s="88"/>
      <c r="D128" s="119"/>
      <c r="Q128" s="90"/>
      <c r="V128" s="63"/>
      <c r="W128" s="62"/>
      <c r="X128" s="62"/>
      <c r="Y128" s="62"/>
      <c r="Z128" s="62"/>
    </row>
    <row r="129" spans="1:26" x14ac:dyDescent="0.2">
      <c r="A129" s="60" t="s">
        <v>268</v>
      </c>
      <c r="B129" s="56" t="s">
        <v>181</v>
      </c>
      <c r="D129" s="118">
        <f>'C-3'!D129+'C-3'!E129</f>
        <v>0</v>
      </c>
      <c r="E129" s="237"/>
      <c r="F129" s="229"/>
      <c r="G129" s="237"/>
      <c r="H129" s="229"/>
      <c r="I129" s="237"/>
      <c r="J129" s="229"/>
      <c r="K129" s="237"/>
      <c r="L129" s="229"/>
      <c r="M129" s="237"/>
      <c r="N129" s="229"/>
      <c r="O129" s="237"/>
      <c r="P129" s="230"/>
      <c r="Q129" s="89" t="s">
        <v>268</v>
      </c>
      <c r="R129" s="116">
        <f>F129+H129+J129+L129+N129+P129</f>
        <v>0</v>
      </c>
      <c r="T129" s="94">
        <f>D129+R129</f>
        <v>0</v>
      </c>
      <c r="V129" s="240"/>
      <c r="W129" s="241"/>
      <c r="X129" s="62"/>
      <c r="Y129" s="62"/>
      <c r="Z129" s="62"/>
    </row>
    <row r="130" spans="1:26" x14ac:dyDescent="0.2">
      <c r="A130" s="88"/>
      <c r="Q130" s="90"/>
      <c r="V130" s="63"/>
      <c r="W130" s="62"/>
      <c r="X130" s="62"/>
      <c r="Y130" s="62"/>
      <c r="Z130" s="62"/>
    </row>
    <row r="131" spans="1:26" ht="15" thickBot="1" x14ac:dyDescent="0.25">
      <c r="A131" s="60" t="s">
        <v>269</v>
      </c>
      <c r="B131" s="16" t="s">
        <v>366</v>
      </c>
      <c r="D131" s="120">
        <f>SUM(D123:D130)</f>
        <v>0</v>
      </c>
      <c r="F131" s="120">
        <f>SUM(F123:F130)</f>
        <v>0</v>
      </c>
      <c r="H131" s="120">
        <f>SUM(H123:H130)</f>
        <v>0</v>
      </c>
      <c r="J131" s="120">
        <f>SUM(J123:J130)</f>
        <v>0</v>
      </c>
      <c r="L131" s="120">
        <f>SUM(L123:L130)</f>
        <v>0</v>
      </c>
      <c r="N131" s="120">
        <f>SUM(N123:N130)</f>
        <v>0</v>
      </c>
      <c r="P131" s="120">
        <f>SUM(P123:P130)</f>
        <v>0</v>
      </c>
      <c r="Q131" s="89" t="s">
        <v>269</v>
      </c>
      <c r="R131" s="121">
        <f>F131+H131+J131+L131+N131+P131</f>
        <v>0</v>
      </c>
      <c r="T131" s="95">
        <f>D131+R131</f>
        <v>0</v>
      </c>
      <c r="V131" s="240"/>
      <c r="W131" s="62"/>
      <c r="X131" s="62"/>
      <c r="Y131" s="62"/>
      <c r="Z131" s="62"/>
    </row>
    <row r="132" spans="1:26" ht="15" thickTop="1" x14ac:dyDescent="0.2">
      <c r="A132" s="88"/>
      <c r="Q132" s="90"/>
      <c r="V132" s="62"/>
      <c r="W132" s="62"/>
      <c r="X132" s="62"/>
      <c r="Y132" s="62"/>
      <c r="Z132" s="62"/>
    </row>
    <row r="133" spans="1:26" ht="15" x14ac:dyDescent="0.25">
      <c r="A133" s="88"/>
      <c r="B133" s="25" t="s">
        <v>367</v>
      </c>
      <c r="Q133" s="90"/>
      <c r="V133" s="63"/>
      <c r="W133" s="239"/>
      <c r="X133" s="62"/>
      <c r="Y133" s="62"/>
      <c r="Z133" s="62"/>
    </row>
    <row r="134" spans="1:26" x14ac:dyDescent="0.2">
      <c r="A134" s="60" t="s">
        <v>270</v>
      </c>
      <c r="B134" s="16" t="s">
        <v>368</v>
      </c>
      <c r="D134" s="117">
        <f>'C-3'!D134+'C-3'!E134</f>
        <v>0</v>
      </c>
      <c r="E134" s="237"/>
      <c r="F134" s="229"/>
      <c r="G134" s="237"/>
      <c r="H134" s="229"/>
      <c r="I134" s="237"/>
      <c r="J134" s="229"/>
      <c r="K134" s="237"/>
      <c r="L134" s="229"/>
      <c r="M134" s="237"/>
      <c r="N134" s="229"/>
      <c r="O134" s="237"/>
      <c r="P134" s="230"/>
      <c r="Q134" s="89" t="s">
        <v>270</v>
      </c>
      <c r="R134" s="116">
        <f>F134+H134+J134+L134+N134+P134</f>
        <v>0</v>
      </c>
      <c r="T134" s="94">
        <f>D134+R134</f>
        <v>0</v>
      </c>
      <c r="V134" s="240"/>
      <c r="W134" s="62"/>
      <c r="X134" s="62"/>
      <c r="Y134" s="62"/>
      <c r="Z134" s="62"/>
    </row>
    <row r="135" spans="1:26" x14ac:dyDescent="0.2">
      <c r="A135" s="88"/>
      <c r="Q135" s="90"/>
      <c r="V135" s="63"/>
      <c r="W135" s="62"/>
      <c r="X135" s="62"/>
      <c r="Y135" s="62"/>
      <c r="Z135" s="62"/>
    </row>
    <row r="136" spans="1:26" x14ac:dyDescent="0.2">
      <c r="A136" s="60" t="s">
        <v>370</v>
      </c>
      <c r="B136" s="56" t="s">
        <v>181</v>
      </c>
      <c r="D136" s="118">
        <f>'C-3'!D136+'C-3'!E136</f>
        <v>0</v>
      </c>
      <c r="E136" s="237"/>
      <c r="F136" s="229"/>
      <c r="G136" s="237"/>
      <c r="H136" s="229"/>
      <c r="I136" s="237"/>
      <c r="J136" s="229"/>
      <c r="K136" s="237"/>
      <c r="L136" s="229"/>
      <c r="M136" s="237"/>
      <c r="N136" s="229"/>
      <c r="O136" s="237"/>
      <c r="P136" s="230"/>
      <c r="Q136" s="89" t="s">
        <v>370</v>
      </c>
      <c r="R136" s="116">
        <f>F136+H136+J136+L136+N136+P136</f>
        <v>0</v>
      </c>
      <c r="T136" s="94">
        <f>D136+R136</f>
        <v>0</v>
      </c>
      <c r="V136" s="240"/>
      <c r="W136" s="241"/>
      <c r="X136" s="62"/>
      <c r="Y136" s="62"/>
      <c r="Z136" s="62"/>
    </row>
    <row r="137" spans="1:26" x14ac:dyDescent="0.2">
      <c r="A137" s="88"/>
      <c r="Q137" s="90"/>
      <c r="V137" s="63"/>
      <c r="W137" s="62"/>
      <c r="X137" s="62"/>
      <c r="Y137" s="62"/>
      <c r="Z137" s="62"/>
    </row>
    <row r="138" spans="1:26" x14ac:dyDescent="0.2">
      <c r="A138" s="60" t="s">
        <v>371</v>
      </c>
      <c r="B138" s="16" t="s">
        <v>343</v>
      </c>
      <c r="D138" s="118">
        <f>'C-3'!D138+'C-3'!E138</f>
        <v>0</v>
      </c>
      <c r="E138" s="321" t="s">
        <v>592</v>
      </c>
      <c r="F138" s="321"/>
      <c r="G138" s="321"/>
      <c r="H138" s="321"/>
      <c r="I138" s="321"/>
      <c r="J138" s="321"/>
      <c r="K138" s="321"/>
      <c r="L138" s="321"/>
      <c r="M138" s="321"/>
      <c r="N138" s="321"/>
      <c r="O138" s="321"/>
      <c r="P138" s="322"/>
      <c r="Q138" s="89" t="s">
        <v>371</v>
      </c>
      <c r="R138" s="116">
        <f>F138+H138+J138+L138+N138+P138</f>
        <v>0</v>
      </c>
      <c r="T138" s="94">
        <f>D138+R138</f>
        <v>0</v>
      </c>
      <c r="V138" s="240"/>
      <c r="W138" s="62"/>
      <c r="X138" s="62"/>
      <c r="Y138" s="62"/>
      <c r="Z138" s="62"/>
    </row>
    <row r="139" spans="1:26" x14ac:dyDescent="0.2">
      <c r="A139" s="88"/>
      <c r="Q139" s="90"/>
      <c r="V139" s="63"/>
      <c r="W139" s="62"/>
      <c r="X139" s="62"/>
      <c r="Y139" s="62"/>
      <c r="Z139" s="62"/>
    </row>
    <row r="140" spans="1:26" ht="15" thickBot="1" x14ac:dyDescent="0.25">
      <c r="A140" s="60" t="s">
        <v>372</v>
      </c>
      <c r="B140" s="16" t="s">
        <v>369</v>
      </c>
      <c r="D140" s="120">
        <f>SUM(D131:D139)</f>
        <v>0</v>
      </c>
      <c r="F140" s="120">
        <f>SUM(F131:F139)</f>
        <v>0</v>
      </c>
      <c r="H140" s="120">
        <f>SUM(H131:H139)</f>
        <v>0</v>
      </c>
      <c r="J140" s="120">
        <f>SUM(J131:J139)</f>
        <v>0</v>
      </c>
      <c r="L140" s="120">
        <f>SUM(L131:L139)</f>
        <v>0</v>
      </c>
      <c r="N140" s="120">
        <f>SUM(N131:N139)</f>
        <v>0</v>
      </c>
      <c r="P140" s="120">
        <f>SUM(P131:P139)</f>
        <v>0</v>
      </c>
      <c r="Q140" s="89" t="s">
        <v>372</v>
      </c>
      <c r="R140" s="121">
        <f>F140+H140+J140+L140+N140+P140</f>
        <v>0</v>
      </c>
      <c r="T140" s="95">
        <f>D140+R140</f>
        <v>0</v>
      </c>
      <c r="V140" s="240"/>
      <c r="W140" s="62"/>
      <c r="X140" s="62"/>
      <c r="Y140" s="62"/>
      <c r="Z140" s="62"/>
    </row>
    <row r="141" spans="1:26" ht="15" thickTop="1" x14ac:dyDescent="0.2">
      <c r="Q141" s="91"/>
      <c r="V141" s="62"/>
      <c r="W141" s="62"/>
      <c r="X141" s="62"/>
      <c r="Y141" s="62"/>
      <c r="Z141" s="62"/>
    </row>
    <row r="142" spans="1:26" ht="15" x14ac:dyDescent="0.25">
      <c r="A142" s="25" t="s">
        <v>373</v>
      </c>
      <c r="Q142" s="92"/>
      <c r="V142" s="239"/>
      <c r="W142" s="62"/>
      <c r="X142" s="62"/>
      <c r="Y142" s="62"/>
      <c r="Z142" s="62"/>
    </row>
    <row r="143" spans="1:26" x14ac:dyDescent="0.2">
      <c r="Q143" s="91"/>
      <c r="V143" s="62"/>
      <c r="W143" s="62"/>
      <c r="X143" s="62"/>
      <c r="Y143" s="62"/>
      <c r="Z143" s="62"/>
    </row>
    <row r="144" spans="1:26" ht="15" x14ac:dyDescent="0.25">
      <c r="B144" s="25" t="s">
        <v>374</v>
      </c>
      <c r="Q144" s="91"/>
      <c r="V144" s="62"/>
      <c r="W144" s="239"/>
      <c r="X144" s="62"/>
      <c r="Y144" s="62"/>
      <c r="Z144" s="62"/>
    </row>
    <row r="145" spans="1:26" x14ac:dyDescent="0.2">
      <c r="A145" s="60" t="s">
        <v>379</v>
      </c>
      <c r="B145" s="16" t="s">
        <v>375</v>
      </c>
      <c r="D145" s="117">
        <f>'C-3'!D145+'C-3'!E145</f>
        <v>0</v>
      </c>
      <c r="E145" s="237"/>
      <c r="F145" s="229"/>
      <c r="G145" s="237"/>
      <c r="H145" s="229"/>
      <c r="I145" s="237"/>
      <c r="J145" s="229"/>
      <c r="K145" s="237"/>
      <c r="L145" s="229"/>
      <c r="M145" s="237"/>
      <c r="N145" s="229"/>
      <c r="O145" s="237"/>
      <c r="P145" s="230"/>
      <c r="Q145" s="89" t="s">
        <v>379</v>
      </c>
      <c r="R145" s="116">
        <f>F145+H145+J145+L145+N145+P145</f>
        <v>0</v>
      </c>
      <c r="T145" s="94">
        <f>D145+R145</f>
        <v>0</v>
      </c>
      <c r="V145" s="240"/>
      <c r="W145" s="62"/>
      <c r="X145" s="62"/>
      <c r="Y145" s="62"/>
      <c r="Z145" s="62"/>
    </row>
    <row r="146" spans="1:26" x14ac:dyDescent="0.2">
      <c r="A146" s="88"/>
      <c r="Q146" s="90"/>
      <c r="V146" s="63"/>
      <c r="W146" s="62"/>
      <c r="X146" s="62"/>
      <c r="Y146" s="62"/>
      <c r="Z146" s="62"/>
    </row>
    <row r="147" spans="1:26" x14ac:dyDescent="0.2">
      <c r="A147" s="60" t="s">
        <v>380</v>
      </c>
      <c r="B147" s="16" t="s">
        <v>376</v>
      </c>
      <c r="D147" s="118">
        <f>'C-3'!D147+'C-3'!E147</f>
        <v>0</v>
      </c>
      <c r="E147" s="237"/>
      <c r="F147" s="229"/>
      <c r="G147" s="237"/>
      <c r="H147" s="229"/>
      <c r="I147" s="237"/>
      <c r="J147" s="229"/>
      <c r="K147" s="237"/>
      <c r="L147" s="229"/>
      <c r="M147" s="237"/>
      <c r="N147" s="229"/>
      <c r="O147" s="237"/>
      <c r="P147" s="230"/>
      <c r="Q147" s="89" t="s">
        <v>380</v>
      </c>
      <c r="R147" s="116">
        <f>F147+H147+J147+L147+N147+P147</f>
        <v>0</v>
      </c>
      <c r="T147" s="94">
        <f>D147+R147</f>
        <v>0</v>
      </c>
      <c r="V147" s="240"/>
      <c r="W147" s="62"/>
      <c r="X147" s="62"/>
      <c r="Y147" s="62"/>
      <c r="Z147" s="62"/>
    </row>
    <row r="148" spans="1:26" x14ac:dyDescent="0.2">
      <c r="A148" s="88"/>
      <c r="D148" s="119"/>
      <c r="Q148" s="90"/>
      <c r="V148" s="63"/>
      <c r="W148" s="62"/>
      <c r="X148" s="62"/>
      <c r="Y148" s="62"/>
      <c r="Z148" s="62"/>
    </row>
    <row r="149" spans="1:26" x14ac:dyDescent="0.2">
      <c r="A149" s="60" t="s">
        <v>381</v>
      </c>
      <c r="B149" s="56" t="s">
        <v>181</v>
      </c>
      <c r="D149" s="118">
        <f>'C-3'!D149+'C-3'!E149</f>
        <v>0</v>
      </c>
      <c r="E149" s="237"/>
      <c r="F149" s="229"/>
      <c r="G149" s="237"/>
      <c r="H149" s="229"/>
      <c r="I149" s="237"/>
      <c r="J149" s="229"/>
      <c r="K149" s="237"/>
      <c r="L149" s="229"/>
      <c r="M149" s="237"/>
      <c r="N149" s="229"/>
      <c r="O149" s="237"/>
      <c r="P149" s="230"/>
      <c r="Q149" s="89" t="s">
        <v>381</v>
      </c>
      <c r="R149" s="116">
        <f>F149+H149+J149+L149+N149+P149</f>
        <v>0</v>
      </c>
      <c r="T149" s="94">
        <f>D149+R149</f>
        <v>0</v>
      </c>
      <c r="V149" s="240"/>
      <c r="W149" s="241"/>
      <c r="X149" s="62"/>
      <c r="Y149" s="62"/>
      <c r="Z149" s="62"/>
    </row>
    <row r="150" spans="1:26" x14ac:dyDescent="0.2">
      <c r="A150" s="88"/>
      <c r="Q150" s="90"/>
      <c r="V150" s="63"/>
      <c r="W150" s="62"/>
      <c r="X150" s="62"/>
      <c r="Y150" s="62"/>
      <c r="Z150" s="62"/>
    </row>
    <row r="151" spans="1:26" x14ac:dyDescent="0.2">
      <c r="A151" s="60" t="s">
        <v>382</v>
      </c>
      <c r="B151" s="16" t="s">
        <v>343</v>
      </c>
      <c r="D151" s="118">
        <f>'C-3'!D151+'C-3'!E151</f>
        <v>0</v>
      </c>
      <c r="E151" s="321" t="s">
        <v>592</v>
      </c>
      <c r="F151" s="321"/>
      <c r="G151" s="321"/>
      <c r="H151" s="321"/>
      <c r="I151" s="321"/>
      <c r="J151" s="321"/>
      <c r="K151" s="321"/>
      <c r="L151" s="321"/>
      <c r="M151" s="321"/>
      <c r="N151" s="321"/>
      <c r="O151" s="321"/>
      <c r="P151" s="322"/>
      <c r="Q151" s="89" t="s">
        <v>382</v>
      </c>
      <c r="R151" s="116">
        <f>F151+H151+J151+L151+N151+P151</f>
        <v>0</v>
      </c>
      <c r="T151" s="94">
        <f>D151+R151</f>
        <v>0</v>
      </c>
      <c r="V151" s="240"/>
      <c r="W151" s="62"/>
      <c r="X151" s="62"/>
      <c r="Y151" s="62"/>
      <c r="Z151" s="62"/>
    </row>
    <row r="152" spans="1:26" x14ac:dyDescent="0.2">
      <c r="A152" s="88"/>
      <c r="Q152" s="90"/>
      <c r="V152" s="63"/>
      <c r="W152" s="62"/>
      <c r="X152" s="62"/>
      <c r="Y152" s="62"/>
      <c r="Z152" s="62"/>
    </row>
    <row r="153" spans="1:26" x14ac:dyDescent="0.2">
      <c r="A153" s="60" t="s">
        <v>383</v>
      </c>
      <c r="B153" s="16" t="s">
        <v>368</v>
      </c>
      <c r="D153" s="118">
        <f>'C-3'!D153+'C-3'!E153</f>
        <v>0</v>
      </c>
      <c r="E153" s="237"/>
      <c r="F153" s="229"/>
      <c r="G153" s="237"/>
      <c r="H153" s="229"/>
      <c r="I153" s="237"/>
      <c r="J153" s="229"/>
      <c r="K153" s="237"/>
      <c r="L153" s="229"/>
      <c r="M153" s="237"/>
      <c r="N153" s="229"/>
      <c r="O153" s="237"/>
      <c r="P153" s="230"/>
      <c r="Q153" s="89" t="s">
        <v>383</v>
      </c>
      <c r="R153" s="116">
        <f>F153+H153+J153+L153+N153+P153</f>
        <v>0</v>
      </c>
      <c r="T153" s="94">
        <f>D153+R153</f>
        <v>0</v>
      </c>
      <c r="V153" s="240"/>
      <c r="W153" s="62"/>
      <c r="X153" s="62"/>
      <c r="Y153" s="62"/>
      <c r="Z153" s="62"/>
    </row>
    <row r="154" spans="1:26" x14ac:dyDescent="0.2">
      <c r="A154" s="88"/>
      <c r="D154" s="119"/>
      <c r="Q154" s="90"/>
      <c r="V154" s="63"/>
      <c r="W154" s="62"/>
      <c r="X154" s="62"/>
      <c r="Y154" s="62"/>
      <c r="Z154" s="62"/>
    </row>
    <row r="155" spans="1:26" x14ac:dyDescent="0.2">
      <c r="A155" s="60" t="s">
        <v>384</v>
      </c>
      <c r="B155" s="16" t="s">
        <v>377</v>
      </c>
      <c r="D155" s="118">
        <f>'C-3'!D155+'C-3'!E155</f>
        <v>0</v>
      </c>
      <c r="E155" s="237"/>
      <c r="F155" s="229"/>
      <c r="G155" s="237"/>
      <c r="H155" s="229"/>
      <c r="I155" s="237"/>
      <c r="J155" s="229"/>
      <c r="K155" s="237"/>
      <c r="L155" s="229"/>
      <c r="M155" s="237"/>
      <c r="N155" s="229"/>
      <c r="O155" s="237"/>
      <c r="P155" s="230"/>
      <c r="Q155" s="89" t="s">
        <v>384</v>
      </c>
      <c r="R155" s="116">
        <f>F155+H155+J155+L155+N155+P155</f>
        <v>0</v>
      </c>
      <c r="T155" s="94">
        <f>D155+R155</f>
        <v>0</v>
      </c>
      <c r="V155" s="240"/>
      <c r="W155" s="62"/>
      <c r="X155" s="62"/>
      <c r="Y155" s="62"/>
      <c r="Z155" s="62"/>
    </row>
    <row r="156" spans="1:26" x14ac:dyDescent="0.2">
      <c r="A156" s="88"/>
      <c r="Q156" s="90"/>
      <c r="V156" s="63"/>
      <c r="W156" s="62"/>
      <c r="X156" s="62"/>
      <c r="Y156" s="62"/>
      <c r="Z156" s="62"/>
    </row>
    <row r="157" spans="1:26" x14ac:dyDescent="0.2">
      <c r="A157" s="60" t="s">
        <v>385</v>
      </c>
      <c r="B157" s="16" t="s">
        <v>378</v>
      </c>
      <c r="D157" s="118">
        <f>'C-3'!D157+'C-3'!E157</f>
        <v>0</v>
      </c>
      <c r="E157" s="237"/>
      <c r="F157" s="229"/>
      <c r="G157" s="237"/>
      <c r="H157" s="229"/>
      <c r="I157" s="237"/>
      <c r="J157" s="229"/>
      <c r="K157" s="237"/>
      <c r="L157" s="229"/>
      <c r="M157" s="237"/>
      <c r="N157" s="229"/>
      <c r="O157" s="237"/>
      <c r="P157" s="230"/>
      <c r="Q157" s="89" t="s">
        <v>385</v>
      </c>
      <c r="R157" s="116">
        <f>F157+H157+J157+L157+N157+P157</f>
        <v>0</v>
      </c>
      <c r="T157" s="94">
        <f>D157+R157</f>
        <v>0</v>
      </c>
      <c r="V157" s="240"/>
      <c r="W157" s="62"/>
      <c r="X157" s="62"/>
      <c r="Y157" s="62"/>
      <c r="Z157" s="62"/>
    </row>
    <row r="158" spans="1:26" x14ac:dyDescent="0.2">
      <c r="A158" s="88"/>
      <c r="D158" s="119"/>
      <c r="Q158" s="90"/>
      <c r="V158" s="63"/>
      <c r="W158" s="62"/>
      <c r="X158" s="62"/>
      <c r="Y158" s="62"/>
      <c r="Z158" s="62"/>
    </row>
    <row r="159" spans="1:26" x14ac:dyDescent="0.2">
      <c r="A159" s="60" t="s">
        <v>386</v>
      </c>
      <c r="B159" s="56" t="s">
        <v>181</v>
      </c>
      <c r="D159" s="118">
        <f>'C-3'!D159+'C-3'!E159</f>
        <v>0</v>
      </c>
      <c r="E159" s="237"/>
      <c r="F159" s="229"/>
      <c r="G159" s="237"/>
      <c r="H159" s="229"/>
      <c r="I159" s="237"/>
      <c r="J159" s="229"/>
      <c r="K159" s="237"/>
      <c r="L159" s="229"/>
      <c r="M159" s="237"/>
      <c r="N159" s="229"/>
      <c r="O159" s="237"/>
      <c r="P159" s="230"/>
      <c r="Q159" s="89" t="s">
        <v>386</v>
      </c>
      <c r="R159" s="116">
        <f>F159+H159+J159+L159+N159+P159</f>
        <v>0</v>
      </c>
      <c r="T159" s="94">
        <f>D159+R159</f>
        <v>0</v>
      </c>
      <c r="V159" s="240"/>
      <c r="W159" s="241"/>
      <c r="X159" s="62"/>
      <c r="Y159" s="62"/>
      <c r="Z159" s="62"/>
    </row>
    <row r="160" spans="1:26" x14ac:dyDescent="0.2">
      <c r="A160" s="88"/>
      <c r="Q160" s="90"/>
      <c r="V160" s="63"/>
      <c r="W160" s="62"/>
      <c r="X160" s="62"/>
      <c r="Y160" s="62"/>
      <c r="Z160" s="62"/>
    </row>
    <row r="161" spans="1:26" x14ac:dyDescent="0.2">
      <c r="A161" s="60" t="s">
        <v>387</v>
      </c>
      <c r="B161" s="16" t="s">
        <v>352</v>
      </c>
      <c r="D161" s="118">
        <f>'C-3'!D161+'C-3'!E161</f>
        <v>0</v>
      </c>
      <c r="E161" s="321" t="s">
        <v>592</v>
      </c>
      <c r="F161" s="321"/>
      <c r="G161" s="321"/>
      <c r="H161" s="321"/>
      <c r="I161" s="321"/>
      <c r="J161" s="321"/>
      <c r="K161" s="321"/>
      <c r="L161" s="321"/>
      <c r="M161" s="321"/>
      <c r="N161" s="321"/>
      <c r="O161" s="321"/>
      <c r="P161" s="322"/>
      <c r="Q161" s="89" t="s">
        <v>387</v>
      </c>
      <c r="R161" s="116">
        <f>F161+H161+J161+L161+N161+P161</f>
        <v>0</v>
      </c>
      <c r="T161" s="94">
        <f>D161+R161</f>
        <v>0</v>
      </c>
      <c r="V161" s="240"/>
      <c r="W161" s="62"/>
      <c r="X161" s="62"/>
      <c r="Y161" s="62"/>
      <c r="Z161" s="62"/>
    </row>
    <row r="162" spans="1:26" x14ac:dyDescent="0.2">
      <c r="A162" s="88"/>
      <c r="Q162" s="90"/>
      <c r="V162" s="63"/>
      <c r="W162" s="62"/>
      <c r="X162" s="62"/>
      <c r="Y162" s="62"/>
      <c r="Z162" s="62"/>
    </row>
    <row r="163" spans="1:26" ht="15" thickBot="1" x14ac:dyDescent="0.25">
      <c r="A163" s="60" t="s">
        <v>388</v>
      </c>
      <c r="B163" s="16" t="s">
        <v>422</v>
      </c>
      <c r="D163" s="120">
        <f>SUM(D145:D161)</f>
        <v>0</v>
      </c>
      <c r="F163" s="120">
        <f>SUM(F145:F161)</f>
        <v>0</v>
      </c>
      <c r="H163" s="120">
        <f>SUM(H145:H161)</f>
        <v>0</v>
      </c>
      <c r="J163" s="120">
        <f>SUM(J145:J161)</f>
        <v>0</v>
      </c>
      <c r="L163" s="120">
        <f>SUM(L145:L161)</f>
        <v>0</v>
      </c>
      <c r="N163" s="120">
        <f>SUM(N145:N161)</f>
        <v>0</v>
      </c>
      <c r="P163" s="120">
        <f>SUM(P145:P161)</f>
        <v>0</v>
      </c>
      <c r="Q163" s="89" t="s">
        <v>388</v>
      </c>
      <c r="R163" s="121">
        <f>F163+H163+J163+L163+N163+P163</f>
        <v>0</v>
      </c>
      <c r="T163" s="95">
        <f>D163+R163</f>
        <v>0</v>
      </c>
      <c r="V163" s="240"/>
      <c r="W163" s="62"/>
      <c r="X163" s="62"/>
      <c r="Y163" s="62"/>
      <c r="Z163" s="62"/>
    </row>
    <row r="164" spans="1:26" ht="15" thickTop="1" x14ac:dyDescent="0.2">
      <c r="A164" s="88"/>
      <c r="Q164" s="90"/>
      <c r="V164" s="63"/>
      <c r="W164" s="62"/>
      <c r="X164" s="62"/>
      <c r="Y164" s="62"/>
      <c r="Z164" s="62"/>
    </row>
    <row r="165" spans="1:26" ht="15" x14ac:dyDescent="0.25">
      <c r="A165" s="88"/>
      <c r="B165" s="25" t="s">
        <v>389</v>
      </c>
      <c r="Q165" s="90"/>
      <c r="V165" s="63"/>
      <c r="W165" s="239"/>
      <c r="X165" s="62"/>
      <c r="Y165" s="62"/>
      <c r="Z165" s="62"/>
    </row>
    <row r="166" spans="1:26" x14ac:dyDescent="0.2">
      <c r="A166" s="60" t="s">
        <v>390</v>
      </c>
      <c r="B166" s="16" t="s">
        <v>375</v>
      </c>
      <c r="D166" s="117">
        <f>'C-3'!D166+'C-3'!E166</f>
        <v>0</v>
      </c>
      <c r="E166" s="237"/>
      <c r="F166" s="229"/>
      <c r="G166" s="237"/>
      <c r="H166" s="229"/>
      <c r="I166" s="237"/>
      <c r="J166" s="229"/>
      <c r="K166" s="237"/>
      <c r="L166" s="229"/>
      <c r="M166" s="237"/>
      <c r="N166" s="229"/>
      <c r="O166" s="237"/>
      <c r="P166" s="230"/>
      <c r="Q166" s="89" t="s">
        <v>390</v>
      </c>
      <c r="R166" s="116">
        <f>F166+H166+J166+L166+N166+P166</f>
        <v>0</v>
      </c>
      <c r="T166" s="94">
        <f>D166+R166</f>
        <v>0</v>
      </c>
      <c r="V166" s="240"/>
      <c r="W166" s="62"/>
      <c r="X166" s="62"/>
      <c r="Y166" s="62"/>
      <c r="Z166" s="62"/>
    </row>
    <row r="167" spans="1:26" x14ac:dyDescent="0.2">
      <c r="A167" s="88"/>
      <c r="Q167" s="90"/>
      <c r="V167" s="63"/>
      <c r="W167" s="62"/>
      <c r="X167" s="62"/>
      <c r="Y167" s="62"/>
      <c r="Z167" s="62"/>
    </row>
    <row r="168" spans="1:26" x14ac:dyDescent="0.2">
      <c r="A168" s="60" t="s">
        <v>391</v>
      </c>
      <c r="B168" s="56" t="s">
        <v>181</v>
      </c>
      <c r="D168" s="118">
        <f>'C-3'!D168+'C-3'!E168</f>
        <v>0</v>
      </c>
      <c r="E168" s="237"/>
      <c r="F168" s="229"/>
      <c r="G168" s="237"/>
      <c r="H168" s="229"/>
      <c r="I168" s="237"/>
      <c r="J168" s="229"/>
      <c r="K168" s="237"/>
      <c r="L168" s="229"/>
      <c r="M168" s="237"/>
      <c r="N168" s="229"/>
      <c r="O168" s="237"/>
      <c r="P168" s="230"/>
      <c r="Q168" s="89" t="s">
        <v>391</v>
      </c>
      <c r="R168" s="116">
        <f>F168+H168+J168+L168+N168+P168</f>
        <v>0</v>
      </c>
      <c r="T168" s="94">
        <f>D168+R168</f>
        <v>0</v>
      </c>
      <c r="V168" s="240"/>
      <c r="W168" s="241"/>
      <c r="X168" s="62"/>
      <c r="Y168" s="62"/>
      <c r="Z168" s="62"/>
    </row>
    <row r="169" spans="1:26" x14ac:dyDescent="0.2">
      <c r="A169" s="88"/>
      <c r="Q169" s="90"/>
      <c r="V169" s="63"/>
      <c r="W169" s="62"/>
      <c r="X169" s="62"/>
      <c r="Y169" s="62"/>
      <c r="Z169" s="62"/>
    </row>
    <row r="170" spans="1:26" x14ac:dyDescent="0.2">
      <c r="A170" s="60" t="s">
        <v>392</v>
      </c>
      <c r="B170" s="16" t="s">
        <v>343</v>
      </c>
      <c r="D170" s="118">
        <f>'C-3'!D170+'C-3'!E170</f>
        <v>0</v>
      </c>
      <c r="E170" s="321" t="s">
        <v>592</v>
      </c>
      <c r="F170" s="321"/>
      <c r="G170" s="321"/>
      <c r="H170" s="321"/>
      <c r="I170" s="321"/>
      <c r="J170" s="321"/>
      <c r="K170" s="321"/>
      <c r="L170" s="321"/>
      <c r="M170" s="321"/>
      <c r="N170" s="321"/>
      <c r="O170" s="321"/>
      <c r="P170" s="322"/>
      <c r="Q170" s="89" t="s">
        <v>392</v>
      </c>
      <c r="R170" s="116">
        <f>F170+H170+J170+L170+N170+P170</f>
        <v>0</v>
      </c>
      <c r="T170" s="94">
        <f>D170+R170</f>
        <v>0</v>
      </c>
      <c r="V170" s="240"/>
      <c r="W170" s="62"/>
      <c r="X170" s="62"/>
      <c r="Y170" s="62"/>
      <c r="Z170" s="62"/>
    </row>
    <row r="171" spans="1:26" x14ac:dyDescent="0.2">
      <c r="A171" s="88"/>
      <c r="Q171" s="90"/>
      <c r="V171" s="63"/>
      <c r="W171" s="62"/>
      <c r="X171" s="62"/>
      <c r="Y171" s="62"/>
      <c r="Z171" s="62"/>
    </row>
    <row r="172" spans="1:26" x14ac:dyDescent="0.2">
      <c r="A172" s="60" t="s">
        <v>393</v>
      </c>
      <c r="B172" s="16" t="s">
        <v>368</v>
      </c>
      <c r="D172" s="118">
        <f>'C-3'!D172+'C-3'!E172</f>
        <v>0</v>
      </c>
      <c r="E172" s="237"/>
      <c r="F172" s="229"/>
      <c r="G172" s="237"/>
      <c r="H172" s="229"/>
      <c r="I172" s="237"/>
      <c r="J172" s="229"/>
      <c r="K172" s="237"/>
      <c r="L172" s="229"/>
      <c r="M172" s="237"/>
      <c r="N172" s="229"/>
      <c r="O172" s="237"/>
      <c r="P172" s="230"/>
      <c r="Q172" s="89" t="s">
        <v>393</v>
      </c>
      <c r="R172" s="116">
        <f>F172+H172+J172+L172+N172+P172</f>
        <v>0</v>
      </c>
      <c r="T172" s="94">
        <f>D172+R172</f>
        <v>0</v>
      </c>
      <c r="V172" s="240"/>
      <c r="W172" s="62"/>
      <c r="X172" s="62"/>
      <c r="Y172" s="62"/>
      <c r="Z172" s="62"/>
    </row>
    <row r="173" spans="1:26" x14ac:dyDescent="0.2">
      <c r="A173" s="88"/>
      <c r="D173" s="119"/>
      <c r="Q173" s="90"/>
      <c r="V173" s="63"/>
      <c r="W173" s="62"/>
      <c r="X173" s="62"/>
      <c r="Y173" s="62"/>
      <c r="Z173" s="62"/>
    </row>
    <row r="174" spans="1:26" x14ac:dyDescent="0.2">
      <c r="A174" s="60" t="s">
        <v>394</v>
      </c>
      <c r="B174" s="56" t="s">
        <v>181</v>
      </c>
      <c r="D174" s="118">
        <f>'C-3'!D174+'C-3'!E174</f>
        <v>0</v>
      </c>
      <c r="E174" s="237"/>
      <c r="F174" s="229"/>
      <c r="G174" s="237"/>
      <c r="H174" s="229"/>
      <c r="I174" s="237"/>
      <c r="J174" s="229"/>
      <c r="K174" s="237"/>
      <c r="L174" s="229"/>
      <c r="M174" s="237"/>
      <c r="N174" s="229"/>
      <c r="O174" s="237"/>
      <c r="P174" s="230"/>
      <c r="Q174" s="89" t="s">
        <v>394</v>
      </c>
      <c r="R174" s="116">
        <f>F174+H174+J174+L174+N174+P174</f>
        <v>0</v>
      </c>
      <c r="T174" s="94">
        <f>D174+R174</f>
        <v>0</v>
      </c>
      <c r="V174" s="240"/>
      <c r="W174" s="241"/>
      <c r="X174" s="62"/>
      <c r="Y174" s="62"/>
      <c r="Z174" s="62"/>
    </row>
    <row r="175" spans="1:26" x14ac:dyDescent="0.2">
      <c r="A175" s="88"/>
      <c r="Q175" s="90"/>
      <c r="V175" s="63"/>
      <c r="W175" s="62"/>
      <c r="X175" s="62"/>
      <c r="Y175" s="62"/>
      <c r="Z175" s="62"/>
    </row>
    <row r="176" spans="1:26" x14ac:dyDescent="0.2">
      <c r="A176" s="60" t="s">
        <v>395</v>
      </c>
      <c r="B176" s="16" t="s">
        <v>352</v>
      </c>
      <c r="D176" s="118">
        <f>'C-3'!D176+'C-3'!E176</f>
        <v>0</v>
      </c>
      <c r="E176" s="321" t="s">
        <v>592</v>
      </c>
      <c r="F176" s="321"/>
      <c r="G176" s="321"/>
      <c r="H176" s="321"/>
      <c r="I176" s="321"/>
      <c r="J176" s="321"/>
      <c r="K176" s="321"/>
      <c r="L176" s="321"/>
      <c r="M176" s="321"/>
      <c r="N176" s="321"/>
      <c r="O176" s="321"/>
      <c r="P176" s="322"/>
      <c r="Q176" s="89" t="s">
        <v>395</v>
      </c>
      <c r="R176" s="116">
        <f>F176+H176+J176+L176+N176+P176</f>
        <v>0</v>
      </c>
      <c r="T176" s="94">
        <f>D176+R176</f>
        <v>0</v>
      </c>
      <c r="V176" s="240"/>
      <c r="W176" s="62"/>
      <c r="X176" s="62"/>
      <c r="Y176" s="62"/>
      <c r="Z176" s="62"/>
    </row>
    <row r="177" spans="1:26" x14ac:dyDescent="0.2">
      <c r="A177" s="88"/>
      <c r="Q177" s="90"/>
      <c r="V177" s="63"/>
      <c r="W177" s="62"/>
      <c r="X177" s="62"/>
      <c r="Y177" s="62"/>
      <c r="Z177" s="62"/>
    </row>
    <row r="178" spans="1:26" ht="15" thickBot="1" x14ac:dyDescent="0.25">
      <c r="A178" s="60" t="s">
        <v>396</v>
      </c>
      <c r="B178" s="16" t="s">
        <v>423</v>
      </c>
      <c r="D178" s="120">
        <f>SUM(D166:D177)</f>
        <v>0</v>
      </c>
      <c r="F178" s="120">
        <f>SUM(F166:F177)</f>
        <v>0</v>
      </c>
      <c r="H178" s="120">
        <f>SUM(H166:H177)</f>
        <v>0</v>
      </c>
      <c r="J178" s="120">
        <f>SUM(J166:J177)</f>
        <v>0</v>
      </c>
      <c r="L178" s="120">
        <f>SUM(L166:L177)</f>
        <v>0</v>
      </c>
      <c r="N178" s="120">
        <f>SUM(N166:N177)</f>
        <v>0</v>
      </c>
      <c r="P178" s="120">
        <f>SUM(P166:P177)</f>
        <v>0</v>
      </c>
      <c r="Q178" s="89" t="s">
        <v>396</v>
      </c>
      <c r="R178" s="121">
        <f>F178+H178+J178+L178+N178+P178</f>
        <v>0</v>
      </c>
      <c r="T178" s="95">
        <f>D178+R178</f>
        <v>0</v>
      </c>
      <c r="V178" s="240"/>
      <c r="W178" s="62"/>
      <c r="X178" s="62"/>
      <c r="Y178" s="62"/>
      <c r="Z178" s="62"/>
    </row>
    <row r="179" spans="1:26" ht="15" thickTop="1" x14ac:dyDescent="0.2">
      <c r="A179" s="60"/>
      <c r="Q179" s="89"/>
      <c r="V179" s="240"/>
      <c r="W179" s="62"/>
      <c r="X179" s="62"/>
      <c r="Y179" s="62"/>
      <c r="Z179" s="62"/>
    </row>
    <row r="180" spans="1:26" ht="15" x14ac:dyDescent="0.25">
      <c r="B180" s="25" t="s">
        <v>397</v>
      </c>
      <c r="Q180" s="91"/>
      <c r="V180" s="62"/>
      <c r="W180" s="239"/>
      <c r="X180" s="62"/>
      <c r="Y180" s="62"/>
      <c r="Z180" s="62"/>
    </row>
    <row r="181" spans="1:26" x14ac:dyDescent="0.2">
      <c r="A181" s="60" t="s">
        <v>398</v>
      </c>
      <c r="B181" s="16" t="s">
        <v>375</v>
      </c>
      <c r="D181" s="117">
        <f>'C-3'!D181+'C-3'!E181</f>
        <v>0</v>
      </c>
      <c r="E181" s="237"/>
      <c r="F181" s="229"/>
      <c r="G181" s="237"/>
      <c r="H181" s="229"/>
      <c r="I181" s="237"/>
      <c r="J181" s="229"/>
      <c r="K181" s="237"/>
      <c r="L181" s="229"/>
      <c r="M181" s="237"/>
      <c r="N181" s="229"/>
      <c r="O181" s="237"/>
      <c r="P181" s="230"/>
      <c r="Q181" s="89" t="s">
        <v>398</v>
      </c>
      <c r="R181" s="116">
        <f>F181+H181+J181+L181+N181+P181</f>
        <v>0</v>
      </c>
      <c r="T181" s="94">
        <f>D181+R181</f>
        <v>0</v>
      </c>
      <c r="V181" s="240"/>
      <c r="W181" s="62"/>
      <c r="X181" s="62"/>
      <c r="Y181" s="62"/>
      <c r="Z181" s="62"/>
    </row>
    <row r="182" spans="1:26" x14ac:dyDescent="0.2">
      <c r="A182" s="182"/>
      <c r="Q182" s="90"/>
      <c r="V182" s="63"/>
      <c r="W182" s="62"/>
      <c r="X182" s="62"/>
      <c r="Y182" s="62"/>
      <c r="Z182" s="62"/>
    </row>
    <row r="183" spans="1:26" x14ac:dyDescent="0.2">
      <c r="A183" s="60" t="s">
        <v>399</v>
      </c>
      <c r="B183" s="16" t="s">
        <v>744</v>
      </c>
      <c r="D183" s="118">
        <f>'C-3'!D183+'C-3'!E183</f>
        <v>0</v>
      </c>
      <c r="E183" s="237"/>
      <c r="F183" s="229"/>
      <c r="G183" s="237"/>
      <c r="H183" s="229"/>
      <c r="I183" s="237"/>
      <c r="J183" s="229"/>
      <c r="K183" s="237"/>
      <c r="L183" s="229"/>
      <c r="M183" s="237"/>
      <c r="N183" s="229"/>
      <c r="O183" s="237"/>
      <c r="P183" s="230"/>
      <c r="Q183" s="89" t="s">
        <v>399</v>
      </c>
      <c r="R183" s="116">
        <f>F183+H183+J183+L183+N183+P183</f>
        <v>0</v>
      </c>
      <c r="T183" s="94">
        <f>D183+R183</f>
        <v>0</v>
      </c>
      <c r="V183" s="240"/>
      <c r="W183" s="62"/>
      <c r="X183" s="62"/>
      <c r="Y183" s="62"/>
      <c r="Z183" s="62"/>
    </row>
    <row r="184" spans="1:26" x14ac:dyDescent="0.2">
      <c r="A184" s="182"/>
      <c r="D184" s="119"/>
      <c r="Q184" s="90"/>
      <c r="V184" s="63"/>
      <c r="W184" s="62"/>
      <c r="X184" s="62"/>
      <c r="Y184" s="62"/>
      <c r="Z184" s="62"/>
    </row>
    <row r="185" spans="1:26" x14ac:dyDescent="0.2">
      <c r="A185" s="60" t="s">
        <v>400</v>
      </c>
      <c r="B185" s="213" t="s">
        <v>181</v>
      </c>
      <c r="D185" s="118">
        <f>'C-3'!D185+'C-3'!E185</f>
        <v>0</v>
      </c>
      <c r="E185" s="237"/>
      <c r="F185" s="229"/>
      <c r="G185" s="237"/>
      <c r="H185" s="229"/>
      <c r="I185" s="237"/>
      <c r="J185" s="229"/>
      <c r="K185" s="237"/>
      <c r="L185" s="229"/>
      <c r="M185" s="237"/>
      <c r="N185" s="229"/>
      <c r="O185" s="237"/>
      <c r="P185" s="230"/>
      <c r="Q185" s="89" t="s">
        <v>400</v>
      </c>
      <c r="R185" s="116">
        <f>F185+H185+J185+L185+N185+P185</f>
        <v>0</v>
      </c>
      <c r="T185" s="94">
        <f>D185+R185</f>
        <v>0</v>
      </c>
      <c r="V185" s="240"/>
      <c r="W185" s="241"/>
      <c r="X185" s="62"/>
      <c r="Y185" s="62"/>
      <c r="Z185" s="62"/>
    </row>
    <row r="186" spans="1:26" x14ac:dyDescent="0.2">
      <c r="A186" s="182"/>
      <c r="Q186" s="90"/>
      <c r="V186" s="63"/>
      <c r="W186" s="62"/>
      <c r="X186" s="62"/>
      <c r="Y186" s="62"/>
      <c r="Z186" s="62"/>
    </row>
    <row r="187" spans="1:26" x14ac:dyDescent="0.2">
      <c r="A187" s="60" t="s">
        <v>401</v>
      </c>
      <c r="B187" s="16" t="s">
        <v>343</v>
      </c>
      <c r="D187" s="118">
        <f>'C-3'!D187+'C-3'!E187</f>
        <v>0</v>
      </c>
      <c r="E187" s="321" t="s">
        <v>592</v>
      </c>
      <c r="F187" s="321"/>
      <c r="G187" s="321"/>
      <c r="H187" s="321"/>
      <c r="I187" s="321"/>
      <c r="J187" s="321"/>
      <c r="K187" s="321"/>
      <c r="L187" s="321"/>
      <c r="M187" s="321"/>
      <c r="N187" s="321"/>
      <c r="O187" s="321"/>
      <c r="P187" s="322"/>
      <c r="Q187" s="89" t="s">
        <v>401</v>
      </c>
      <c r="R187" s="116">
        <f>F187+H187+J187+L187+N187+P187</f>
        <v>0</v>
      </c>
      <c r="T187" s="94">
        <f>D187+R187</f>
        <v>0</v>
      </c>
      <c r="V187" s="240"/>
      <c r="W187" s="62"/>
      <c r="X187" s="62"/>
      <c r="Y187" s="62"/>
      <c r="Z187" s="62"/>
    </row>
    <row r="188" spans="1:26" x14ac:dyDescent="0.2">
      <c r="A188" s="182"/>
      <c r="Q188" s="90"/>
      <c r="V188" s="63"/>
      <c r="W188" s="62"/>
      <c r="X188" s="62"/>
      <c r="Y188" s="62"/>
      <c r="Z188" s="62"/>
    </row>
    <row r="189" spans="1:26" x14ac:dyDescent="0.2">
      <c r="A189" s="60" t="s">
        <v>402</v>
      </c>
      <c r="B189" s="16" t="s">
        <v>743</v>
      </c>
      <c r="D189" s="118">
        <f>'C-3'!D189+'C-3'!E189</f>
        <v>0</v>
      </c>
      <c r="E189" s="237"/>
      <c r="F189" s="229"/>
      <c r="G189" s="237"/>
      <c r="H189" s="229"/>
      <c r="I189" s="237"/>
      <c r="J189" s="229"/>
      <c r="K189" s="237"/>
      <c r="L189" s="229"/>
      <c r="M189" s="237"/>
      <c r="N189" s="229"/>
      <c r="O189" s="237"/>
      <c r="P189" s="230"/>
      <c r="Q189" s="89" t="s">
        <v>402</v>
      </c>
      <c r="R189" s="116">
        <f>F189+H189+J189+L189+N189+P189</f>
        <v>0</v>
      </c>
      <c r="T189" s="94">
        <f>D189+R189</f>
        <v>0</v>
      </c>
      <c r="V189" s="240"/>
      <c r="W189" s="62"/>
      <c r="X189" s="62"/>
      <c r="Y189" s="62"/>
      <c r="Z189" s="62"/>
    </row>
    <row r="190" spans="1:26" x14ac:dyDescent="0.2">
      <c r="A190" s="182"/>
      <c r="D190" s="119"/>
      <c r="Q190" s="90"/>
      <c r="V190" s="63"/>
      <c r="W190" s="62"/>
      <c r="X190" s="62"/>
      <c r="Y190" s="62"/>
      <c r="Z190" s="62"/>
    </row>
    <row r="191" spans="1:26" x14ac:dyDescent="0.2">
      <c r="A191" s="60" t="s">
        <v>403</v>
      </c>
      <c r="B191" s="16" t="s">
        <v>303</v>
      </c>
      <c r="D191" s="118">
        <f>'C-3'!D191+'C-3'!E191</f>
        <v>0</v>
      </c>
      <c r="E191" s="237"/>
      <c r="F191" s="229"/>
      <c r="G191" s="237"/>
      <c r="H191" s="229"/>
      <c r="I191" s="237"/>
      <c r="J191" s="229"/>
      <c r="K191" s="237"/>
      <c r="L191" s="229"/>
      <c r="M191" s="237"/>
      <c r="N191" s="229"/>
      <c r="O191" s="237"/>
      <c r="P191" s="230"/>
      <c r="Q191" s="89" t="s">
        <v>403</v>
      </c>
      <c r="R191" s="116">
        <f>F191+H191+J191+L191+N191+P191</f>
        <v>0</v>
      </c>
      <c r="T191" s="94">
        <f>D191+R191</f>
        <v>0</v>
      </c>
      <c r="V191" s="240"/>
      <c r="W191" s="62"/>
      <c r="X191" s="62"/>
      <c r="Y191" s="62"/>
      <c r="Z191" s="62"/>
    </row>
    <row r="192" spans="1:26" x14ac:dyDescent="0.2">
      <c r="A192" s="182"/>
      <c r="Q192" s="90"/>
      <c r="V192" s="63"/>
      <c r="W192" s="62"/>
      <c r="X192" s="62"/>
      <c r="Y192" s="62"/>
      <c r="Z192" s="62"/>
    </row>
    <row r="193" spans="1:26" x14ac:dyDescent="0.2">
      <c r="A193" s="60" t="s">
        <v>404</v>
      </c>
      <c r="B193" s="16" t="s">
        <v>348</v>
      </c>
      <c r="D193" s="118">
        <f>'C-3'!D193+'C-3'!E193</f>
        <v>0</v>
      </c>
      <c r="E193" s="237"/>
      <c r="F193" s="229"/>
      <c r="G193" s="237"/>
      <c r="H193" s="229"/>
      <c r="I193" s="237"/>
      <c r="J193" s="229"/>
      <c r="K193" s="237"/>
      <c r="L193" s="229"/>
      <c r="M193" s="237"/>
      <c r="N193" s="229"/>
      <c r="O193" s="237"/>
      <c r="P193" s="230"/>
      <c r="Q193" s="89" t="s">
        <v>404</v>
      </c>
      <c r="R193" s="116">
        <f>F193+H193+J193+L193+N193+P193</f>
        <v>0</v>
      </c>
      <c r="T193" s="94">
        <f>D193+R193</f>
        <v>0</v>
      </c>
      <c r="V193" s="240"/>
      <c r="W193" s="62"/>
      <c r="X193" s="62"/>
      <c r="Y193" s="62"/>
      <c r="Z193" s="62"/>
    </row>
    <row r="194" spans="1:26" x14ac:dyDescent="0.2">
      <c r="A194" s="182"/>
      <c r="Q194" s="90"/>
      <c r="V194" s="63"/>
      <c r="W194" s="62"/>
      <c r="X194" s="62"/>
      <c r="Y194" s="62"/>
      <c r="Z194" s="62"/>
    </row>
    <row r="195" spans="1:26" ht="15" thickBot="1" x14ac:dyDescent="0.25">
      <c r="A195" s="60" t="s">
        <v>745</v>
      </c>
      <c r="B195" s="213" t="s">
        <v>181</v>
      </c>
      <c r="D195" s="118">
        <f>'C-3'!D195+'C-3'!E195</f>
        <v>0</v>
      </c>
      <c r="E195" s="237"/>
      <c r="F195" s="229"/>
      <c r="G195" s="237"/>
      <c r="H195" s="229"/>
      <c r="I195" s="237"/>
      <c r="J195" s="229"/>
      <c r="K195" s="237"/>
      <c r="L195" s="229"/>
      <c r="M195" s="237"/>
      <c r="N195" s="229"/>
      <c r="O195" s="237"/>
      <c r="P195" s="230"/>
      <c r="Q195" s="89" t="s">
        <v>405</v>
      </c>
      <c r="R195" s="121">
        <f>F195+H195+J195+L195+N195+P195</f>
        <v>0</v>
      </c>
      <c r="T195" s="95">
        <f>D195+R195</f>
        <v>0</v>
      </c>
      <c r="V195" s="240"/>
      <c r="W195" s="241"/>
      <c r="X195" s="62"/>
      <c r="Y195" s="62"/>
      <c r="Z195" s="62"/>
    </row>
    <row r="196" spans="1:26" ht="15" thickTop="1" x14ac:dyDescent="0.2">
      <c r="A196" s="182"/>
      <c r="D196" s="238"/>
      <c r="F196" s="238"/>
      <c r="H196" s="238"/>
      <c r="J196" s="238"/>
      <c r="L196" s="238"/>
      <c r="N196" s="238"/>
      <c r="P196" s="238"/>
      <c r="Q196" s="89"/>
      <c r="R196" s="238"/>
      <c r="T196" s="238"/>
      <c r="V196" s="63"/>
      <c r="W196" s="62"/>
      <c r="X196" s="62"/>
      <c r="Y196" s="62"/>
      <c r="Z196" s="62"/>
    </row>
    <row r="197" spans="1:26" ht="15" thickBot="1" x14ac:dyDescent="0.25">
      <c r="A197" s="60" t="s">
        <v>413</v>
      </c>
      <c r="B197" s="16" t="s">
        <v>352</v>
      </c>
      <c r="D197" s="118">
        <f>'C-3'!D197+'C-3'!E197</f>
        <v>0</v>
      </c>
      <c r="E197" s="321" t="s">
        <v>592</v>
      </c>
      <c r="F197" s="321"/>
      <c r="G197" s="321"/>
      <c r="H197" s="321"/>
      <c r="I197" s="321"/>
      <c r="J197" s="321"/>
      <c r="K197" s="321"/>
      <c r="L197" s="321"/>
      <c r="M197" s="321"/>
      <c r="N197" s="321"/>
      <c r="O197" s="321"/>
      <c r="P197" s="322"/>
      <c r="Q197" s="89" t="s">
        <v>413</v>
      </c>
      <c r="R197" s="121">
        <f>F197+H197+J197+L197+N197+P197</f>
        <v>0</v>
      </c>
      <c r="T197" s="95">
        <f>D197+R197</f>
        <v>0</v>
      </c>
      <c r="V197" s="240"/>
      <c r="W197" s="62"/>
      <c r="X197" s="62"/>
      <c r="Y197" s="62"/>
      <c r="Z197" s="62"/>
    </row>
    <row r="198" spans="1:26" ht="15" thickTop="1" x14ac:dyDescent="0.2">
      <c r="A198" s="182"/>
      <c r="D198" s="238"/>
      <c r="F198" s="238"/>
      <c r="H198" s="238"/>
      <c r="J198" s="238"/>
      <c r="L198" s="238"/>
      <c r="N198" s="238"/>
      <c r="P198" s="238"/>
      <c r="Q198" s="89"/>
      <c r="R198" s="238"/>
      <c r="T198" s="238"/>
      <c r="V198" s="63"/>
      <c r="W198" s="62"/>
      <c r="X198" s="62"/>
      <c r="Y198" s="62"/>
      <c r="Z198" s="62"/>
    </row>
    <row r="199" spans="1:26" ht="15" thickBot="1" x14ac:dyDescent="0.25">
      <c r="A199" s="60" t="s">
        <v>414</v>
      </c>
      <c r="B199" s="16" t="s">
        <v>424</v>
      </c>
      <c r="D199" s="120">
        <f>SUM(D181:D198)</f>
        <v>0</v>
      </c>
      <c r="F199" s="120">
        <f>SUM(F181:F198)</f>
        <v>0</v>
      </c>
      <c r="H199" s="120">
        <f>SUM(H181:H198)</f>
        <v>0</v>
      </c>
      <c r="J199" s="120">
        <f>SUM(J181:J198)</f>
        <v>0</v>
      </c>
      <c r="L199" s="120">
        <f>SUM(L181:L198)</f>
        <v>0</v>
      </c>
      <c r="N199" s="120">
        <f>SUM(N181:N198)</f>
        <v>0</v>
      </c>
      <c r="P199" s="120">
        <f>SUM(P181:P198)</f>
        <v>0</v>
      </c>
      <c r="Q199" s="89" t="s">
        <v>414</v>
      </c>
      <c r="R199" s="121">
        <f>F199+H199+J199+L199+N199+P199</f>
        <v>0</v>
      </c>
      <c r="T199" s="95">
        <f>D199+R199</f>
        <v>0</v>
      </c>
      <c r="V199" s="240"/>
      <c r="W199" s="62"/>
      <c r="X199" s="62"/>
      <c r="Y199" s="62"/>
      <c r="Z199" s="62"/>
    </row>
    <row r="200" spans="1:26" ht="15" thickTop="1" x14ac:dyDescent="0.2">
      <c r="D200" s="238"/>
      <c r="F200" s="238"/>
      <c r="H200" s="238"/>
      <c r="J200" s="238"/>
      <c r="L200" s="238"/>
      <c r="N200" s="238"/>
      <c r="P200" s="238"/>
      <c r="Q200" s="90"/>
      <c r="R200" s="238"/>
      <c r="T200" s="238"/>
      <c r="V200" s="62"/>
      <c r="W200" s="62"/>
      <c r="X200" s="62"/>
      <c r="Y200" s="62"/>
      <c r="Z200" s="62"/>
    </row>
    <row r="201" spans="1:26" ht="15" x14ac:dyDescent="0.25">
      <c r="B201" s="25" t="s">
        <v>741</v>
      </c>
      <c r="D201" s="238"/>
      <c r="F201" s="238"/>
      <c r="H201" s="238"/>
      <c r="J201" s="238"/>
      <c r="L201" s="238"/>
      <c r="N201" s="238"/>
      <c r="P201" s="238"/>
      <c r="Q201" s="89"/>
      <c r="R201" s="238"/>
      <c r="T201" s="238"/>
      <c r="V201" s="62"/>
      <c r="W201" s="239"/>
      <c r="X201" s="62"/>
      <c r="Y201" s="62"/>
      <c r="Z201" s="62"/>
    </row>
    <row r="202" spans="1:26" ht="15" thickBot="1" x14ac:dyDescent="0.25">
      <c r="A202" s="60" t="s">
        <v>415</v>
      </c>
      <c r="B202" s="16" t="s">
        <v>375</v>
      </c>
      <c r="D202" s="118">
        <f>'C-3'!D202+'C-3'!E202</f>
        <v>0</v>
      </c>
      <c r="E202" s="237"/>
      <c r="F202" s="229"/>
      <c r="G202" s="237"/>
      <c r="H202" s="229"/>
      <c r="I202" s="237"/>
      <c r="J202" s="229"/>
      <c r="K202" s="237"/>
      <c r="L202" s="229"/>
      <c r="M202" s="237"/>
      <c r="N202" s="229"/>
      <c r="O202" s="237"/>
      <c r="P202" s="230"/>
      <c r="Q202" s="89" t="s">
        <v>415</v>
      </c>
      <c r="R202" s="121">
        <f>F202+H202+J202+L202+N202+P202</f>
        <v>0</v>
      </c>
      <c r="T202" s="95">
        <f>D202+R202</f>
        <v>0</v>
      </c>
      <c r="V202" s="240"/>
      <c r="W202" s="62"/>
      <c r="X202" s="62"/>
      <c r="Y202" s="62"/>
      <c r="Z202" s="62"/>
    </row>
    <row r="203" spans="1:26" ht="15" thickTop="1" x14ac:dyDescent="0.2">
      <c r="A203" s="182"/>
      <c r="D203" s="238"/>
      <c r="F203" s="238"/>
      <c r="H203" s="238"/>
      <c r="J203" s="238"/>
      <c r="L203" s="238"/>
      <c r="N203" s="238"/>
      <c r="P203" s="238"/>
      <c r="Q203" s="90"/>
      <c r="R203" s="238"/>
      <c r="T203" s="238"/>
      <c r="V203" s="63"/>
      <c r="W203" s="62"/>
      <c r="X203" s="62"/>
      <c r="Y203" s="62"/>
      <c r="Z203" s="62"/>
    </row>
    <row r="204" spans="1:26" ht="15" thickBot="1" x14ac:dyDescent="0.25">
      <c r="A204" s="60" t="s">
        <v>416</v>
      </c>
      <c r="B204" s="213" t="s">
        <v>181</v>
      </c>
      <c r="D204" s="118">
        <f>'C-3'!D204+'C-3'!E204</f>
        <v>0</v>
      </c>
      <c r="E204" s="237"/>
      <c r="F204" s="229"/>
      <c r="G204" s="237"/>
      <c r="H204" s="229"/>
      <c r="I204" s="237"/>
      <c r="J204" s="229"/>
      <c r="K204" s="237"/>
      <c r="L204" s="229"/>
      <c r="M204" s="237"/>
      <c r="N204" s="229"/>
      <c r="O204" s="237"/>
      <c r="P204" s="230"/>
      <c r="Q204" s="89" t="s">
        <v>416</v>
      </c>
      <c r="R204" s="121">
        <f>F204+H204+J204+L204+N204+P204</f>
        <v>0</v>
      </c>
      <c r="T204" s="95">
        <f>D204+R204</f>
        <v>0</v>
      </c>
      <c r="V204" s="240"/>
      <c r="W204" s="241"/>
      <c r="X204" s="62"/>
      <c r="Y204" s="62"/>
      <c r="Z204" s="62"/>
    </row>
    <row r="205" spans="1:26" ht="15" thickTop="1" x14ac:dyDescent="0.2">
      <c r="A205" s="182"/>
      <c r="D205" s="238"/>
      <c r="F205" s="238"/>
      <c r="H205" s="238"/>
      <c r="J205" s="238"/>
      <c r="L205" s="238"/>
      <c r="N205" s="238"/>
      <c r="P205" s="238"/>
      <c r="Q205" s="90"/>
      <c r="R205" s="238"/>
      <c r="T205" s="238"/>
      <c r="V205" s="63"/>
      <c r="W205" s="62"/>
      <c r="X205" s="62"/>
      <c r="Y205" s="62"/>
      <c r="Z205" s="62"/>
    </row>
    <row r="206" spans="1:26" ht="15" thickBot="1" x14ac:dyDescent="0.25">
      <c r="A206" s="60" t="s">
        <v>417</v>
      </c>
      <c r="B206" s="213" t="s">
        <v>181</v>
      </c>
      <c r="D206" s="118">
        <f>'C-3'!D206+'C-3'!E206</f>
        <v>0</v>
      </c>
      <c r="E206" s="237"/>
      <c r="F206" s="229"/>
      <c r="G206" s="237"/>
      <c r="H206" s="229"/>
      <c r="I206" s="237"/>
      <c r="J206" s="229"/>
      <c r="K206" s="237"/>
      <c r="L206" s="229"/>
      <c r="M206" s="237"/>
      <c r="N206" s="229"/>
      <c r="O206" s="237"/>
      <c r="P206" s="230"/>
      <c r="Q206" s="89" t="s">
        <v>417</v>
      </c>
      <c r="R206" s="121">
        <f>F206+H206+J206+L206+N206+P206</f>
        <v>0</v>
      </c>
      <c r="T206" s="95">
        <f>D206+R206</f>
        <v>0</v>
      </c>
      <c r="V206" s="240"/>
      <c r="W206" s="241"/>
      <c r="X206" s="62"/>
      <c r="Y206" s="62"/>
      <c r="Z206" s="62"/>
    </row>
    <row r="207" spans="1:26" ht="15" thickTop="1" x14ac:dyDescent="0.2">
      <c r="A207" s="182"/>
      <c r="D207" s="238"/>
      <c r="F207" s="238"/>
      <c r="H207" s="238"/>
      <c r="J207" s="238"/>
      <c r="L207" s="238"/>
      <c r="N207" s="238"/>
      <c r="P207" s="238"/>
      <c r="Q207" s="90"/>
      <c r="R207" s="238"/>
      <c r="T207" s="238"/>
      <c r="V207" s="63"/>
      <c r="W207" s="62"/>
      <c r="X207" s="62"/>
      <c r="Y207" s="62"/>
      <c r="Z207" s="62"/>
    </row>
    <row r="208" spans="1:26" ht="15" thickBot="1" x14ac:dyDescent="0.25">
      <c r="A208" s="60" t="s">
        <v>418</v>
      </c>
      <c r="B208" s="16" t="s">
        <v>343</v>
      </c>
      <c r="D208" s="118">
        <f>'C-3'!D208+'C-3'!E208</f>
        <v>0</v>
      </c>
      <c r="E208" s="321" t="s">
        <v>592</v>
      </c>
      <c r="F208" s="321"/>
      <c r="G208" s="321"/>
      <c r="H208" s="321"/>
      <c r="I208" s="321"/>
      <c r="J208" s="321"/>
      <c r="K208" s="321"/>
      <c r="L208" s="321"/>
      <c r="M208" s="321"/>
      <c r="N208" s="321"/>
      <c r="O208" s="321"/>
      <c r="P208" s="322"/>
      <c r="Q208" s="89" t="s">
        <v>418</v>
      </c>
      <c r="R208" s="121">
        <f>F208+H208+J208+L208+N208+P208</f>
        <v>0</v>
      </c>
      <c r="T208" s="95">
        <f>D208+R208</f>
        <v>0</v>
      </c>
      <c r="V208" s="240"/>
      <c r="W208" s="62"/>
      <c r="X208" s="62"/>
      <c r="Y208" s="62"/>
      <c r="Z208" s="62"/>
    </row>
    <row r="209" spans="1:26" ht="15" thickTop="1" x14ac:dyDescent="0.2">
      <c r="A209" s="182"/>
      <c r="D209" s="238"/>
      <c r="F209" s="238"/>
      <c r="H209" s="238"/>
      <c r="J209" s="238"/>
      <c r="L209" s="238"/>
      <c r="N209" s="238"/>
      <c r="P209" s="238"/>
      <c r="Q209" s="90"/>
      <c r="R209" s="238"/>
      <c r="T209" s="238"/>
      <c r="V209" s="63"/>
      <c r="W209" s="62"/>
      <c r="X209" s="62"/>
      <c r="Y209" s="62"/>
      <c r="Z209" s="62"/>
    </row>
    <row r="210" spans="1:26" ht="15" thickBot="1" x14ac:dyDescent="0.25">
      <c r="A210" s="60" t="s">
        <v>419</v>
      </c>
      <c r="B210" s="16" t="s">
        <v>368</v>
      </c>
      <c r="D210" s="118">
        <f>'C-3'!D210+'C-3'!E210</f>
        <v>0</v>
      </c>
      <c r="E210" s="237"/>
      <c r="F210" s="229"/>
      <c r="G210" s="237"/>
      <c r="H210" s="229"/>
      <c r="I210" s="237"/>
      <c r="J210" s="229"/>
      <c r="K210" s="237"/>
      <c r="L210" s="229"/>
      <c r="M210" s="237"/>
      <c r="N210" s="229"/>
      <c r="O210" s="237"/>
      <c r="P210" s="230"/>
      <c r="Q210" s="89" t="s">
        <v>419</v>
      </c>
      <c r="R210" s="121">
        <f>F210+H210+J210+L210+N210+P210</f>
        <v>0</v>
      </c>
      <c r="T210" s="95">
        <f>D210+R210</f>
        <v>0</v>
      </c>
      <c r="V210" s="240"/>
      <c r="W210" s="62"/>
      <c r="X210" s="62"/>
      <c r="Y210" s="62"/>
      <c r="Z210" s="62"/>
    </row>
    <row r="211" spans="1:26" ht="15" thickTop="1" x14ac:dyDescent="0.2">
      <c r="A211" s="182"/>
      <c r="D211" s="238"/>
      <c r="F211" s="238"/>
      <c r="H211" s="238"/>
      <c r="J211" s="238"/>
      <c r="L211" s="238"/>
      <c r="N211" s="238"/>
      <c r="P211" s="238"/>
      <c r="Q211" s="90"/>
      <c r="R211" s="238"/>
      <c r="T211" s="238"/>
      <c r="V211" s="63"/>
      <c r="W211" s="62"/>
      <c r="X211" s="62"/>
      <c r="Y211" s="62"/>
      <c r="Z211" s="62"/>
    </row>
    <row r="212" spans="1:26" ht="15" thickBot="1" x14ac:dyDescent="0.25">
      <c r="A212" s="60" t="s">
        <v>420</v>
      </c>
      <c r="B212" s="213" t="s">
        <v>181</v>
      </c>
      <c r="D212" s="118">
        <f>'C-3'!D212+'C-3'!E212</f>
        <v>0</v>
      </c>
      <c r="E212" s="237"/>
      <c r="F212" s="229"/>
      <c r="G212" s="237"/>
      <c r="H212" s="229"/>
      <c r="I212" s="237"/>
      <c r="J212" s="229"/>
      <c r="K212" s="237"/>
      <c r="L212" s="229"/>
      <c r="M212" s="237"/>
      <c r="N212" s="229"/>
      <c r="O212" s="237"/>
      <c r="P212" s="230"/>
      <c r="Q212" s="89" t="s">
        <v>420</v>
      </c>
      <c r="R212" s="121">
        <f>F212+H212+J212+L212+N212+P212</f>
        <v>0</v>
      </c>
      <c r="T212" s="95">
        <f>D212+R212</f>
        <v>0</v>
      </c>
      <c r="V212" s="240"/>
      <c r="W212" s="241"/>
      <c r="X212" s="62"/>
      <c r="Y212" s="62"/>
      <c r="Z212" s="62"/>
    </row>
    <row r="213" spans="1:26" ht="15" thickTop="1" x14ac:dyDescent="0.2">
      <c r="A213" s="182"/>
      <c r="D213" s="238"/>
      <c r="F213" s="238"/>
      <c r="H213" s="238"/>
      <c r="J213" s="238"/>
      <c r="L213" s="238"/>
      <c r="N213" s="238"/>
      <c r="P213" s="238"/>
      <c r="Q213" s="91"/>
      <c r="R213" s="238"/>
      <c r="T213" s="238"/>
      <c r="V213" s="63"/>
      <c r="W213" s="62"/>
      <c r="X213" s="62"/>
      <c r="Y213" s="62"/>
      <c r="Z213" s="62"/>
    </row>
    <row r="214" spans="1:26" ht="15" thickBot="1" x14ac:dyDescent="0.25">
      <c r="A214" s="60" t="s">
        <v>425</v>
      </c>
      <c r="B214" s="213" t="s">
        <v>181</v>
      </c>
      <c r="D214" s="118">
        <f>'C-3'!D214+'C-3'!E214</f>
        <v>0</v>
      </c>
      <c r="E214" s="237"/>
      <c r="F214" s="229"/>
      <c r="G214" s="237"/>
      <c r="H214" s="229"/>
      <c r="I214" s="237"/>
      <c r="J214" s="229"/>
      <c r="K214" s="237"/>
      <c r="L214" s="229"/>
      <c r="M214" s="237"/>
      <c r="N214" s="229"/>
      <c r="O214" s="237"/>
      <c r="P214" s="230"/>
      <c r="Q214" s="89" t="s">
        <v>425</v>
      </c>
      <c r="R214" s="121">
        <f>F214+H214+J214+L214+N214+P214</f>
        <v>0</v>
      </c>
      <c r="T214" s="95">
        <f>D214+R214</f>
        <v>0</v>
      </c>
      <c r="V214" s="240"/>
      <c r="W214" s="241"/>
      <c r="X214" s="62"/>
      <c r="Y214" s="62"/>
      <c r="Z214" s="62"/>
    </row>
    <row r="215" spans="1:26" ht="15" thickTop="1" x14ac:dyDescent="0.2">
      <c r="A215" s="182"/>
      <c r="D215" s="238"/>
      <c r="F215" s="238"/>
      <c r="H215" s="238"/>
      <c r="J215" s="238"/>
      <c r="L215" s="238"/>
      <c r="N215" s="238"/>
      <c r="P215" s="238"/>
      <c r="Q215" s="89"/>
      <c r="R215" s="238"/>
      <c r="T215" s="238"/>
      <c r="V215" s="63"/>
      <c r="W215" s="62"/>
      <c r="X215" s="62"/>
      <c r="Y215" s="62"/>
      <c r="Z215" s="62"/>
    </row>
    <row r="216" spans="1:26" ht="15" thickBot="1" x14ac:dyDescent="0.25">
      <c r="A216" s="60" t="s">
        <v>434</v>
      </c>
      <c r="B216" s="16" t="s">
        <v>352</v>
      </c>
      <c r="D216" s="118">
        <f>'C-3'!D216+'C-3'!E216</f>
        <v>0</v>
      </c>
      <c r="E216" s="321" t="s">
        <v>592</v>
      </c>
      <c r="F216" s="321"/>
      <c r="G216" s="321"/>
      <c r="H216" s="321"/>
      <c r="I216" s="321"/>
      <c r="J216" s="321"/>
      <c r="K216" s="321"/>
      <c r="L216" s="321"/>
      <c r="M216" s="321"/>
      <c r="N216" s="321"/>
      <c r="O216" s="321"/>
      <c r="P216" s="322"/>
      <c r="Q216" s="89" t="s">
        <v>434</v>
      </c>
      <c r="R216" s="121">
        <f>F216+H216+J216+L216+N216+P216</f>
        <v>0</v>
      </c>
      <c r="T216" s="95">
        <f>D216+R216</f>
        <v>0</v>
      </c>
      <c r="V216" s="240"/>
      <c r="W216" s="62"/>
      <c r="X216" s="62"/>
      <c r="Y216" s="62"/>
      <c r="Z216" s="62"/>
    </row>
    <row r="217" spans="1:26" ht="15" thickTop="1" x14ac:dyDescent="0.2">
      <c r="A217" s="182"/>
      <c r="D217" s="238"/>
      <c r="F217" s="238"/>
      <c r="H217" s="238"/>
      <c r="J217" s="238"/>
      <c r="L217" s="238"/>
      <c r="N217" s="238"/>
      <c r="P217" s="238"/>
      <c r="Q217" s="89"/>
      <c r="R217" s="238"/>
      <c r="T217" s="238"/>
      <c r="V217" s="63"/>
      <c r="W217" s="62"/>
      <c r="X217" s="62"/>
      <c r="Y217" s="62"/>
      <c r="Z217" s="62"/>
    </row>
    <row r="218" spans="1:26" ht="15" thickBot="1" x14ac:dyDescent="0.25">
      <c r="A218" s="60" t="s">
        <v>435</v>
      </c>
      <c r="B218" s="16" t="s">
        <v>742</v>
      </c>
      <c r="D218" s="120">
        <f>SUM(D202:D217)</f>
        <v>0</v>
      </c>
      <c r="F218" s="120">
        <f>SUM(F202:F217)</f>
        <v>0</v>
      </c>
      <c r="H218" s="120">
        <f>SUM(H202:H217)</f>
        <v>0</v>
      </c>
      <c r="J218" s="120">
        <f>SUM(J202:J217)</f>
        <v>0</v>
      </c>
      <c r="L218" s="120">
        <f>SUM(L202:L217)</f>
        <v>0</v>
      </c>
      <c r="N218" s="120">
        <f>SUM(N202:N217)</f>
        <v>0</v>
      </c>
      <c r="P218" s="120">
        <f>SUM(P202:P217)</f>
        <v>0</v>
      </c>
      <c r="Q218" s="89" t="s">
        <v>435</v>
      </c>
      <c r="R218" s="121">
        <f>F218+H218+J218+L218+N218+P218</f>
        <v>0</v>
      </c>
      <c r="T218" s="95">
        <f>D218+R218</f>
        <v>0</v>
      </c>
      <c r="V218" s="240"/>
      <c r="W218" s="62"/>
      <c r="X218" s="62"/>
      <c r="Y218" s="62"/>
      <c r="Z218" s="62"/>
    </row>
    <row r="219" spans="1:26" ht="15" thickTop="1" x14ac:dyDescent="0.2">
      <c r="Q219" s="91"/>
      <c r="V219" s="62"/>
      <c r="W219" s="62"/>
      <c r="X219" s="62"/>
      <c r="Y219" s="62"/>
      <c r="Z219" s="62"/>
    </row>
    <row r="220" spans="1:26" ht="15" thickBot="1" x14ac:dyDescent="0.25">
      <c r="A220" s="60" t="s">
        <v>436</v>
      </c>
      <c r="B220" s="16" t="s">
        <v>421</v>
      </c>
      <c r="D220" s="120">
        <f>D199+D178+D163+D218</f>
        <v>0</v>
      </c>
      <c r="F220" s="120">
        <f>F199+F178+F163+F218</f>
        <v>0</v>
      </c>
      <c r="H220" s="120">
        <f>H199+H178+H163+H218</f>
        <v>0</v>
      </c>
      <c r="J220" s="120">
        <f>J199+J178+J163+J218</f>
        <v>0</v>
      </c>
      <c r="L220" s="120">
        <f>L199+L178+L163+L218</f>
        <v>0</v>
      </c>
      <c r="N220" s="120">
        <f>N199+N178+N163+N218</f>
        <v>0</v>
      </c>
      <c r="P220" s="120">
        <f>P199+P178+P163+P218</f>
        <v>0</v>
      </c>
      <c r="Q220" s="89" t="s">
        <v>436</v>
      </c>
      <c r="R220" s="121">
        <f>F220+H220+J220+L220+N220+P220</f>
        <v>0</v>
      </c>
      <c r="T220" s="95">
        <f>D220+R220</f>
        <v>0</v>
      </c>
      <c r="V220" s="240"/>
      <c r="W220" s="62"/>
      <c r="X220" s="62"/>
      <c r="Y220" s="62"/>
      <c r="Z220" s="62"/>
    </row>
    <row r="221" spans="1:26" ht="15" thickTop="1" x14ac:dyDescent="0.2">
      <c r="Q221" s="91"/>
      <c r="V221" s="62"/>
      <c r="W221" s="62"/>
      <c r="X221" s="62"/>
      <c r="Y221" s="62"/>
      <c r="Z221" s="62"/>
    </row>
    <row r="222" spans="1:26" x14ac:dyDescent="0.2">
      <c r="Q222" s="91"/>
      <c r="V222" s="62"/>
      <c r="W222" s="62"/>
      <c r="X222" s="62"/>
      <c r="Y222" s="62"/>
      <c r="Z222" s="62"/>
    </row>
    <row r="223" spans="1:26" ht="15" x14ac:dyDescent="0.25">
      <c r="A223" s="25" t="s">
        <v>406</v>
      </c>
      <c r="Q223" s="92"/>
      <c r="V223" s="239"/>
      <c r="W223" s="62"/>
      <c r="X223" s="62"/>
      <c r="Y223" s="62"/>
      <c r="Z223" s="62"/>
    </row>
    <row r="224" spans="1:26" x14ac:dyDescent="0.2">
      <c r="Q224" s="91"/>
      <c r="V224" s="62"/>
      <c r="W224" s="62"/>
      <c r="X224" s="62"/>
      <c r="Y224" s="62"/>
      <c r="Z224" s="62"/>
    </row>
    <row r="225" spans="1:26" x14ac:dyDescent="0.2">
      <c r="A225" s="60" t="s">
        <v>437</v>
      </c>
      <c r="B225" s="16" t="s">
        <v>407</v>
      </c>
      <c r="D225" s="117">
        <f>'C-3'!D225+'C-3'!E225</f>
        <v>0</v>
      </c>
      <c r="E225" s="237"/>
      <c r="F225" s="229"/>
      <c r="G225" s="237"/>
      <c r="H225" s="229"/>
      <c r="I225" s="237"/>
      <c r="J225" s="229"/>
      <c r="K225" s="237"/>
      <c r="L225" s="229"/>
      <c r="M225" s="237"/>
      <c r="N225" s="229"/>
      <c r="O225" s="237"/>
      <c r="P225" s="230"/>
      <c r="Q225" s="89" t="s">
        <v>437</v>
      </c>
      <c r="R225" s="116">
        <f>F225+H225+J225+L225+N225+P225</f>
        <v>0</v>
      </c>
      <c r="T225" s="94">
        <f>D225+R225</f>
        <v>0</v>
      </c>
      <c r="V225" s="240"/>
      <c r="W225" s="62"/>
      <c r="X225" s="62"/>
      <c r="Y225" s="62"/>
      <c r="Z225" s="62"/>
    </row>
    <row r="226" spans="1:26" x14ac:dyDescent="0.2">
      <c r="A226" s="182"/>
      <c r="Q226" s="89"/>
      <c r="V226" s="63"/>
      <c r="W226" s="62"/>
      <c r="X226" s="62"/>
      <c r="Y226" s="62"/>
      <c r="Z226" s="62"/>
    </row>
    <row r="227" spans="1:26" x14ac:dyDescent="0.2">
      <c r="A227" s="60" t="s">
        <v>438</v>
      </c>
      <c r="B227" s="16" t="s">
        <v>408</v>
      </c>
      <c r="D227" s="118">
        <f>'C-3'!D227+'C-3'!E227</f>
        <v>0</v>
      </c>
      <c r="E227" s="237"/>
      <c r="F227" s="229"/>
      <c r="G227" s="237"/>
      <c r="H227" s="229"/>
      <c r="I227" s="237"/>
      <c r="J227" s="229"/>
      <c r="K227" s="237"/>
      <c r="L227" s="229"/>
      <c r="M227" s="237"/>
      <c r="N227" s="229"/>
      <c r="O227" s="237"/>
      <c r="P227" s="230"/>
      <c r="Q227" s="89" t="s">
        <v>438</v>
      </c>
      <c r="R227" s="116">
        <f>F227+H227+J227+L227+N227+P227</f>
        <v>0</v>
      </c>
      <c r="T227" s="94">
        <f>D227+R227</f>
        <v>0</v>
      </c>
      <c r="V227" s="240"/>
      <c r="W227" s="62"/>
      <c r="X227" s="62"/>
      <c r="Y227" s="62"/>
      <c r="Z227" s="62"/>
    </row>
    <row r="228" spans="1:26" x14ac:dyDescent="0.2">
      <c r="A228" s="182"/>
      <c r="D228" s="119"/>
      <c r="Q228" s="89"/>
      <c r="V228" s="63"/>
      <c r="W228" s="62"/>
      <c r="X228" s="62"/>
      <c r="Y228" s="62"/>
      <c r="Z228" s="62"/>
    </row>
    <row r="229" spans="1:26" x14ac:dyDescent="0.2">
      <c r="A229" s="60" t="s">
        <v>439</v>
      </c>
      <c r="B229" s="16" t="s">
        <v>409</v>
      </c>
      <c r="D229" s="118">
        <f>'C-3'!D229+'C-3'!E229</f>
        <v>0</v>
      </c>
      <c r="E229" s="237"/>
      <c r="F229" s="229"/>
      <c r="G229" s="237"/>
      <c r="H229" s="229"/>
      <c r="I229" s="237"/>
      <c r="J229" s="229"/>
      <c r="K229" s="237"/>
      <c r="L229" s="229"/>
      <c r="M229" s="237"/>
      <c r="N229" s="229"/>
      <c r="O229" s="237"/>
      <c r="P229" s="230"/>
      <c r="Q229" s="89" t="s">
        <v>439</v>
      </c>
      <c r="R229" s="116">
        <f>F229+H229+J229+L229+N229+P229</f>
        <v>0</v>
      </c>
      <c r="T229" s="94">
        <f>D229+R229</f>
        <v>0</v>
      </c>
      <c r="V229" s="240"/>
      <c r="W229" s="62"/>
      <c r="X229" s="62"/>
      <c r="Y229" s="62"/>
      <c r="Z229" s="62"/>
    </row>
    <row r="230" spans="1:26" x14ac:dyDescent="0.2">
      <c r="A230" s="182"/>
      <c r="Q230" s="89"/>
      <c r="V230" s="63"/>
      <c r="W230" s="62"/>
      <c r="X230" s="62"/>
      <c r="Y230" s="62"/>
      <c r="Z230" s="62"/>
    </row>
    <row r="231" spans="1:26" x14ac:dyDescent="0.2">
      <c r="A231" s="60" t="s">
        <v>440</v>
      </c>
      <c r="B231" s="16" t="s">
        <v>410</v>
      </c>
      <c r="D231" s="118">
        <f>'C-3'!D231+'C-3'!E231</f>
        <v>0</v>
      </c>
      <c r="E231" s="237"/>
      <c r="F231" s="229"/>
      <c r="G231" s="237"/>
      <c r="H231" s="229"/>
      <c r="I231" s="237"/>
      <c r="J231" s="229"/>
      <c r="K231" s="237"/>
      <c r="L231" s="229"/>
      <c r="M231" s="237"/>
      <c r="N231" s="229"/>
      <c r="O231" s="237"/>
      <c r="P231" s="230"/>
      <c r="Q231" s="89" t="s">
        <v>440</v>
      </c>
      <c r="R231" s="116">
        <f>F231+H231+J231+L231+N231+P231</f>
        <v>0</v>
      </c>
      <c r="T231" s="94">
        <f>D231+R231</f>
        <v>0</v>
      </c>
      <c r="V231" s="240"/>
      <c r="W231" s="62"/>
      <c r="X231" s="62"/>
      <c r="Y231" s="62"/>
      <c r="Z231" s="62"/>
    </row>
    <row r="232" spans="1:26" x14ac:dyDescent="0.2">
      <c r="A232" s="182"/>
      <c r="D232" s="119"/>
      <c r="Q232" s="89"/>
      <c r="V232" s="63"/>
      <c r="W232" s="62"/>
      <c r="X232" s="62"/>
      <c r="Y232" s="62"/>
      <c r="Z232" s="62"/>
    </row>
    <row r="233" spans="1:26" x14ac:dyDescent="0.2">
      <c r="A233" s="60" t="s">
        <v>441</v>
      </c>
      <c r="B233" s="16" t="s">
        <v>411</v>
      </c>
      <c r="D233" s="118">
        <f>'C-3'!D233+'C-3'!E233</f>
        <v>0</v>
      </c>
      <c r="E233" s="237"/>
      <c r="F233" s="229"/>
      <c r="G233" s="237"/>
      <c r="H233" s="229"/>
      <c r="I233" s="237"/>
      <c r="J233" s="229"/>
      <c r="K233" s="237"/>
      <c r="L233" s="229"/>
      <c r="M233" s="237"/>
      <c r="N233" s="229"/>
      <c r="O233" s="237"/>
      <c r="P233" s="230"/>
      <c r="Q233" s="89" t="s">
        <v>441</v>
      </c>
      <c r="R233" s="116">
        <f>F233+H233+J233+L233+N233+P233</f>
        <v>0</v>
      </c>
      <c r="T233" s="94">
        <f>D233+R233</f>
        <v>0</v>
      </c>
      <c r="V233" s="240"/>
      <c r="W233" s="62"/>
      <c r="X233" s="62"/>
      <c r="Y233" s="62"/>
      <c r="Z233" s="62"/>
    </row>
    <row r="234" spans="1:26" x14ac:dyDescent="0.2">
      <c r="A234" s="60"/>
      <c r="Q234" s="89"/>
      <c r="V234" s="240"/>
      <c r="W234" s="62"/>
      <c r="X234" s="62"/>
      <c r="Y234" s="62"/>
      <c r="Z234" s="62"/>
    </row>
    <row r="235" spans="1:26" x14ac:dyDescent="0.2">
      <c r="A235" s="60" t="s">
        <v>442</v>
      </c>
      <c r="B235" s="56" t="s">
        <v>181</v>
      </c>
      <c r="D235" s="118">
        <f>'C-3'!D235+'C-3'!E235</f>
        <v>0</v>
      </c>
      <c r="E235" s="237"/>
      <c r="F235" s="229"/>
      <c r="G235" s="237"/>
      <c r="H235" s="229"/>
      <c r="I235" s="237"/>
      <c r="J235" s="229"/>
      <c r="K235" s="237"/>
      <c r="L235" s="229"/>
      <c r="M235" s="237"/>
      <c r="N235" s="229"/>
      <c r="O235" s="237"/>
      <c r="P235" s="230"/>
      <c r="Q235" s="89" t="s">
        <v>442</v>
      </c>
      <c r="R235" s="116">
        <f>F235+H235+J235+L235+N235+P235</f>
        <v>0</v>
      </c>
      <c r="T235" s="94">
        <f>D235+R235</f>
        <v>0</v>
      </c>
      <c r="V235" s="240"/>
      <c r="W235" s="241"/>
      <c r="X235" s="62"/>
      <c r="Y235" s="62"/>
      <c r="Z235" s="62"/>
    </row>
    <row r="236" spans="1:26" x14ac:dyDescent="0.2">
      <c r="A236" s="182"/>
      <c r="D236" s="119"/>
      <c r="Q236" s="89"/>
      <c r="V236" s="63"/>
      <c r="W236" s="62"/>
      <c r="X236" s="62"/>
      <c r="Y236" s="62"/>
      <c r="Z236" s="62"/>
    </row>
    <row r="237" spans="1:26" x14ac:dyDescent="0.2">
      <c r="A237" s="60" t="s">
        <v>443</v>
      </c>
      <c r="B237" s="56" t="s">
        <v>181</v>
      </c>
      <c r="D237" s="118">
        <f>'C-3'!D237+'C-3'!E237</f>
        <v>0</v>
      </c>
      <c r="E237" s="237"/>
      <c r="F237" s="229"/>
      <c r="G237" s="237"/>
      <c r="H237" s="229"/>
      <c r="I237" s="237"/>
      <c r="J237" s="229"/>
      <c r="K237" s="237"/>
      <c r="L237" s="229"/>
      <c r="M237" s="237"/>
      <c r="N237" s="229"/>
      <c r="O237" s="237"/>
      <c r="P237" s="230"/>
      <c r="Q237" s="89" t="s">
        <v>443</v>
      </c>
      <c r="R237" s="116">
        <f>F237+H237+J237+L237+N237+P237</f>
        <v>0</v>
      </c>
      <c r="T237" s="94">
        <f>D237+R237</f>
        <v>0</v>
      </c>
      <c r="V237" s="240"/>
      <c r="W237" s="241"/>
      <c r="X237" s="62"/>
      <c r="Y237" s="62"/>
      <c r="Z237" s="62"/>
    </row>
    <row r="238" spans="1:26" x14ac:dyDescent="0.2">
      <c r="A238" s="60"/>
      <c r="Q238" s="89"/>
      <c r="V238" s="240"/>
      <c r="W238" s="62"/>
      <c r="X238" s="62"/>
      <c r="Y238" s="62"/>
      <c r="Z238" s="62"/>
    </row>
    <row r="239" spans="1:26" ht="15" thickBot="1" x14ac:dyDescent="0.25">
      <c r="A239" s="60" t="s">
        <v>444</v>
      </c>
      <c r="B239" s="16" t="s">
        <v>412</v>
      </c>
      <c r="D239" s="120">
        <f>SUM(D225:D238)</f>
        <v>0</v>
      </c>
      <c r="F239" s="120">
        <f>SUM(F225:F238)</f>
        <v>0</v>
      </c>
      <c r="H239" s="120">
        <f>SUM(H225:H238)</f>
        <v>0</v>
      </c>
      <c r="J239" s="120">
        <f>SUM(J225:J238)</f>
        <v>0</v>
      </c>
      <c r="L239" s="120">
        <f>SUM(L225:L238)</f>
        <v>0</v>
      </c>
      <c r="N239" s="120">
        <f>SUM(N225:N238)</f>
        <v>0</v>
      </c>
      <c r="P239" s="120">
        <f>SUM(P225:P238)</f>
        <v>0</v>
      </c>
      <c r="Q239" s="89" t="s">
        <v>444</v>
      </c>
      <c r="R239" s="121">
        <f>F239+H239+J239+L239+N239+P239</f>
        <v>0</v>
      </c>
      <c r="T239" s="95">
        <f>D239+R239</f>
        <v>0</v>
      </c>
      <c r="V239" s="240"/>
      <c r="W239" s="62"/>
      <c r="X239" s="62"/>
      <c r="Y239" s="62"/>
      <c r="Z239" s="62"/>
    </row>
    <row r="240" spans="1:26" ht="15" thickTop="1" x14ac:dyDescent="0.2">
      <c r="Q240" s="91"/>
      <c r="V240" s="62"/>
      <c r="W240" s="62"/>
      <c r="X240" s="62"/>
      <c r="Y240" s="62"/>
      <c r="Z240" s="62"/>
    </row>
    <row r="241" spans="1:26" x14ac:dyDescent="0.2">
      <c r="Q241" s="91"/>
      <c r="V241" s="62"/>
      <c r="W241" s="62"/>
      <c r="X241" s="62"/>
      <c r="Y241" s="62"/>
      <c r="Z241" s="62"/>
    </row>
    <row r="242" spans="1:26" ht="15" x14ac:dyDescent="0.25">
      <c r="A242" s="25" t="s">
        <v>426</v>
      </c>
      <c r="Q242" s="92"/>
      <c r="V242" s="239"/>
      <c r="W242" s="62"/>
      <c r="X242" s="62"/>
      <c r="Y242" s="62"/>
      <c r="Z242" s="62"/>
    </row>
    <row r="243" spans="1:26" x14ac:dyDescent="0.2">
      <c r="Q243" s="91"/>
      <c r="V243" s="62"/>
      <c r="W243" s="62"/>
      <c r="X243" s="62"/>
      <c r="Y243" s="62"/>
      <c r="Z243" s="62"/>
    </row>
    <row r="244" spans="1:26" x14ac:dyDescent="0.2">
      <c r="A244" s="60" t="s">
        <v>445</v>
      </c>
      <c r="B244" s="16" t="s">
        <v>427</v>
      </c>
      <c r="D244" s="117">
        <f>'C-3'!D244+'C-3'!E244</f>
        <v>0</v>
      </c>
      <c r="E244" s="237"/>
      <c r="F244" s="229"/>
      <c r="G244" s="237"/>
      <c r="H244" s="229"/>
      <c r="I244" s="237"/>
      <c r="J244" s="229"/>
      <c r="K244" s="237"/>
      <c r="L244" s="229"/>
      <c r="M244" s="237"/>
      <c r="N244" s="229"/>
      <c r="O244" s="237"/>
      <c r="P244" s="230"/>
      <c r="Q244" s="89" t="s">
        <v>445</v>
      </c>
      <c r="R244" s="116">
        <f>F244+H244+J244+L244+N244+P244</f>
        <v>0</v>
      </c>
      <c r="T244" s="94">
        <f>D244+R244</f>
        <v>0</v>
      </c>
      <c r="V244" s="240"/>
      <c r="W244" s="62"/>
      <c r="X244" s="62"/>
      <c r="Y244" s="62"/>
      <c r="Z244" s="62"/>
    </row>
    <row r="245" spans="1:26" x14ac:dyDescent="0.2">
      <c r="A245" s="182"/>
      <c r="Q245" s="89"/>
      <c r="V245" s="63"/>
      <c r="W245" s="62"/>
      <c r="X245" s="62"/>
      <c r="Y245" s="62"/>
      <c r="Z245" s="62"/>
    </row>
    <row r="246" spans="1:26" x14ac:dyDescent="0.2">
      <c r="A246" s="60" t="s">
        <v>446</v>
      </c>
      <c r="B246" s="16" t="s">
        <v>343</v>
      </c>
      <c r="D246" s="118">
        <f>'C-3'!D246+'C-3'!E246</f>
        <v>0</v>
      </c>
      <c r="E246" s="321" t="s">
        <v>592</v>
      </c>
      <c r="F246" s="321"/>
      <c r="G246" s="321"/>
      <c r="H246" s="321"/>
      <c r="I246" s="321"/>
      <c r="J246" s="321"/>
      <c r="K246" s="321"/>
      <c r="L246" s="321"/>
      <c r="M246" s="321"/>
      <c r="N246" s="321"/>
      <c r="O246" s="321"/>
      <c r="P246" s="322"/>
      <c r="Q246" s="89" t="s">
        <v>446</v>
      </c>
      <c r="R246" s="116">
        <f>F246+H246+J246+L246+N246+P246</f>
        <v>0</v>
      </c>
      <c r="T246" s="94">
        <f>D246+R246</f>
        <v>0</v>
      </c>
      <c r="V246" s="240"/>
      <c r="W246" s="62"/>
      <c r="X246" s="62"/>
      <c r="Y246" s="62"/>
      <c r="Z246" s="62"/>
    </row>
    <row r="247" spans="1:26" x14ac:dyDescent="0.2">
      <c r="A247" s="182"/>
      <c r="D247" s="119"/>
      <c r="Q247" s="89"/>
      <c r="V247" s="63"/>
      <c r="W247" s="62"/>
      <c r="X247" s="62"/>
      <c r="Y247" s="62"/>
      <c r="Z247" s="62"/>
    </row>
    <row r="248" spans="1:26" x14ac:dyDescent="0.2">
      <c r="A248" s="60" t="s">
        <v>447</v>
      </c>
      <c r="B248" s="16" t="s">
        <v>299</v>
      </c>
      <c r="D248" s="118">
        <f>'C-3'!D248+'C-3'!E248</f>
        <v>0</v>
      </c>
      <c r="E248" s="237"/>
      <c r="F248" s="229"/>
      <c r="G248" s="237"/>
      <c r="H248" s="229"/>
      <c r="I248" s="237"/>
      <c r="J248" s="229"/>
      <c r="K248" s="237"/>
      <c r="L248" s="229"/>
      <c r="M248" s="237"/>
      <c r="N248" s="229"/>
      <c r="O248" s="237"/>
      <c r="P248" s="230"/>
      <c r="Q248" s="89" t="s">
        <v>447</v>
      </c>
      <c r="R248" s="116">
        <f>F248+H248+J248+L248+N248+P248</f>
        <v>0</v>
      </c>
      <c r="T248" s="94">
        <f>D248+R248</f>
        <v>0</v>
      </c>
      <c r="V248" s="240"/>
      <c r="W248" s="62"/>
      <c r="X248" s="62"/>
      <c r="Y248" s="62"/>
      <c r="Z248" s="62"/>
    </row>
    <row r="249" spans="1:26" x14ac:dyDescent="0.2">
      <c r="A249" s="182"/>
      <c r="Q249" s="89"/>
      <c r="V249" s="63"/>
      <c r="W249" s="62"/>
      <c r="X249" s="62"/>
      <c r="Y249" s="62"/>
      <c r="Z249" s="62"/>
    </row>
    <row r="250" spans="1:26" x14ac:dyDescent="0.2">
      <c r="A250" s="60" t="s">
        <v>448</v>
      </c>
      <c r="B250" s="16" t="s">
        <v>428</v>
      </c>
      <c r="D250" s="118">
        <f>'C-3'!D250+'C-3'!E250</f>
        <v>0</v>
      </c>
      <c r="E250" s="237"/>
      <c r="F250" s="229"/>
      <c r="G250" s="237"/>
      <c r="H250" s="229"/>
      <c r="I250" s="237"/>
      <c r="J250" s="229"/>
      <c r="K250" s="237"/>
      <c r="L250" s="229"/>
      <c r="M250" s="237"/>
      <c r="N250" s="229"/>
      <c r="O250" s="237"/>
      <c r="P250" s="230"/>
      <c r="Q250" s="89" t="s">
        <v>448</v>
      </c>
      <c r="R250" s="116">
        <f>F250+H250+J250+L250+N250+P250</f>
        <v>0</v>
      </c>
      <c r="T250" s="94">
        <f>D250+R250</f>
        <v>0</v>
      </c>
      <c r="V250" s="240"/>
      <c r="W250" s="62"/>
      <c r="X250" s="62"/>
      <c r="Y250" s="62"/>
      <c r="Z250" s="62"/>
    </row>
    <row r="251" spans="1:26" x14ac:dyDescent="0.2">
      <c r="A251" s="182"/>
      <c r="D251" s="119"/>
      <c r="Q251" s="89"/>
      <c r="V251" s="63"/>
      <c r="W251" s="62"/>
      <c r="X251" s="62"/>
      <c r="Y251" s="62"/>
      <c r="Z251" s="62"/>
    </row>
    <row r="252" spans="1:26" x14ac:dyDescent="0.2">
      <c r="A252" s="60" t="s">
        <v>451</v>
      </c>
      <c r="B252" s="16" t="s">
        <v>303</v>
      </c>
      <c r="D252" s="118">
        <f>'C-3'!D252+'C-3'!E252</f>
        <v>0</v>
      </c>
      <c r="E252" s="237"/>
      <c r="F252" s="229"/>
      <c r="G252" s="237"/>
      <c r="H252" s="229"/>
      <c r="I252" s="237"/>
      <c r="J252" s="229"/>
      <c r="K252" s="237"/>
      <c r="L252" s="229"/>
      <c r="M252" s="237"/>
      <c r="N252" s="229"/>
      <c r="O252" s="237"/>
      <c r="P252" s="230"/>
      <c r="Q252" s="89" t="s">
        <v>451</v>
      </c>
      <c r="R252" s="116">
        <f>F252+H252+J252+L252+N252+P252</f>
        <v>0</v>
      </c>
      <c r="T252" s="94">
        <f>D252+R252</f>
        <v>0</v>
      </c>
      <c r="V252" s="240"/>
      <c r="W252" s="62"/>
      <c r="X252" s="62"/>
      <c r="Y252" s="62"/>
      <c r="Z252" s="62"/>
    </row>
    <row r="253" spans="1:26" x14ac:dyDescent="0.2">
      <c r="A253" s="182"/>
      <c r="Q253" s="89"/>
      <c r="V253" s="63"/>
      <c r="W253" s="62"/>
      <c r="X253" s="62"/>
      <c r="Y253" s="62"/>
      <c r="Z253" s="62"/>
    </row>
    <row r="254" spans="1:26" x14ac:dyDescent="0.2">
      <c r="A254" s="60" t="s">
        <v>746</v>
      </c>
      <c r="B254" s="16" t="s">
        <v>429</v>
      </c>
      <c r="D254" s="118">
        <f>'C-3'!D254+'C-3'!E254</f>
        <v>0</v>
      </c>
      <c r="E254" s="237"/>
      <c r="F254" s="229"/>
      <c r="G254" s="237"/>
      <c r="H254" s="229"/>
      <c r="I254" s="237"/>
      <c r="J254" s="229"/>
      <c r="K254" s="237"/>
      <c r="L254" s="229"/>
      <c r="M254" s="237"/>
      <c r="N254" s="229"/>
      <c r="O254" s="237"/>
      <c r="P254" s="230"/>
      <c r="Q254" s="89" t="s">
        <v>746</v>
      </c>
      <c r="R254" s="116">
        <f>F254+H254+J254+L254+N254+P254</f>
        <v>0</v>
      </c>
      <c r="T254" s="94">
        <f>D254+R254</f>
        <v>0</v>
      </c>
      <c r="V254" s="240"/>
      <c r="W254" s="62"/>
      <c r="X254" s="62"/>
      <c r="Y254" s="62"/>
      <c r="Z254" s="62"/>
    </row>
    <row r="255" spans="1:26" x14ac:dyDescent="0.2">
      <c r="A255" s="182"/>
      <c r="D255" s="119"/>
      <c r="Q255" s="89"/>
      <c r="V255" s="63"/>
      <c r="W255" s="62"/>
      <c r="X255" s="62"/>
      <c r="Y255" s="62"/>
      <c r="Z255" s="62"/>
    </row>
    <row r="256" spans="1:26" x14ac:dyDescent="0.2">
      <c r="A256" s="60" t="s">
        <v>543</v>
      </c>
      <c r="B256" s="16" t="s">
        <v>430</v>
      </c>
      <c r="D256" s="118">
        <f>'C-3'!D256+'C-3'!E256</f>
        <v>0</v>
      </c>
      <c r="E256" s="237"/>
      <c r="F256" s="229"/>
      <c r="G256" s="237"/>
      <c r="H256" s="229"/>
      <c r="I256" s="237"/>
      <c r="J256" s="229"/>
      <c r="K256" s="237"/>
      <c r="L256" s="229"/>
      <c r="M256" s="237"/>
      <c r="N256" s="229"/>
      <c r="O256" s="237"/>
      <c r="P256" s="230"/>
      <c r="Q256" s="89" t="s">
        <v>543</v>
      </c>
      <c r="R256" s="116">
        <f>F256+H256+J256+L256+N256+P256</f>
        <v>0</v>
      </c>
      <c r="T256" s="94">
        <f>D256+R256</f>
        <v>0</v>
      </c>
      <c r="V256" s="240"/>
      <c r="W256" s="62"/>
      <c r="X256" s="62"/>
      <c r="Y256" s="62"/>
      <c r="Z256" s="62"/>
    </row>
    <row r="257" spans="1:26" x14ac:dyDescent="0.2">
      <c r="A257" s="182"/>
      <c r="Q257" s="89"/>
      <c r="V257" s="63"/>
      <c r="W257" s="62"/>
      <c r="X257" s="62"/>
      <c r="Y257" s="62"/>
      <c r="Z257" s="62"/>
    </row>
    <row r="258" spans="1:26" x14ac:dyDescent="0.2">
      <c r="A258" s="60" t="s">
        <v>544</v>
      </c>
      <c r="B258" s="16" t="s">
        <v>431</v>
      </c>
      <c r="D258" s="118">
        <f>'C-3'!D258+'C-3'!E258</f>
        <v>0</v>
      </c>
      <c r="E258" s="237"/>
      <c r="F258" s="229"/>
      <c r="G258" s="237"/>
      <c r="H258" s="229"/>
      <c r="I258" s="237"/>
      <c r="J258" s="229"/>
      <c r="K258" s="237"/>
      <c r="L258" s="229"/>
      <c r="M258" s="237"/>
      <c r="N258" s="229"/>
      <c r="O258" s="237"/>
      <c r="P258" s="230"/>
      <c r="Q258" s="89" t="s">
        <v>544</v>
      </c>
      <c r="R258" s="116">
        <f>F258+H258+J258+L258+N258+P258</f>
        <v>0</v>
      </c>
      <c r="T258" s="94">
        <f>D258+R258</f>
        <v>0</v>
      </c>
      <c r="V258" s="240"/>
      <c r="W258" s="62"/>
      <c r="X258" s="62"/>
      <c r="Y258" s="62"/>
      <c r="Z258" s="62"/>
    </row>
    <row r="259" spans="1:26" x14ac:dyDescent="0.2">
      <c r="A259" s="60"/>
      <c r="Q259" s="89"/>
      <c r="V259" s="240"/>
      <c r="W259" s="62"/>
      <c r="X259" s="62"/>
      <c r="Y259" s="62"/>
      <c r="Z259" s="62"/>
    </row>
    <row r="260" spans="1:26" x14ac:dyDescent="0.2">
      <c r="A260" s="60" t="s">
        <v>545</v>
      </c>
      <c r="B260" s="16" t="s">
        <v>432</v>
      </c>
      <c r="D260" s="118">
        <f>'C-3'!D260+'C-3'!E260</f>
        <v>0</v>
      </c>
      <c r="E260" s="237"/>
      <c r="F260" s="229"/>
      <c r="G260" s="237"/>
      <c r="H260" s="229"/>
      <c r="I260" s="237"/>
      <c r="J260" s="229"/>
      <c r="K260" s="237"/>
      <c r="L260" s="229"/>
      <c r="M260" s="237"/>
      <c r="N260" s="229"/>
      <c r="O260" s="237"/>
      <c r="P260" s="230"/>
      <c r="Q260" s="89" t="s">
        <v>545</v>
      </c>
      <c r="R260" s="116">
        <f>F260+H260+J260+L260+N260+P260</f>
        <v>0</v>
      </c>
      <c r="T260" s="94">
        <f>D260+R260</f>
        <v>0</v>
      </c>
      <c r="V260" s="240"/>
      <c r="W260" s="62"/>
      <c r="X260" s="62"/>
      <c r="Y260" s="62"/>
      <c r="Z260" s="62"/>
    </row>
    <row r="261" spans="1:26" x14ac:dyDescent="0.2">
      <c r="A261" s="182"/>
      <c r="D261" s="119"/>
      <c r="Q261" s="89"/>
      <c r="V261" s="63"/>
      <c r="W261" s="62"/>
      <c r="X261" s="62"/>
      <c r="Y261" s="62"/>
      <c r="Z261" s="62"/>
    </row>
    <row r="262" spans="1:26" x14ac:dyDescent="0.2">
      <c r="A262" s="60" t="s">
        <v>546</v>
      </c>
      <c r="B262" s="16" t="s">
        <v>300</v>
      </c>
      <c r="D262" s="118">
        <f>'C-3'!D262+'C-3'!E262</f>
        <v>0</v>
      </c>
      <c r="E262" s="237"/>
      <c r="F262" s="229"/>
      <c r="G262" s="237"/>
      <c r="H262" s="229"/>
      <c r="I262" s="237"/>
      <c r="J262" s="229"/>
      <c r="K262" s="237"/>
      <c r="L262" s="229"/>
      <c r="M262" s="237"/>
      <c r="N262" s="229"/>
      <c r="O262" s="237"/>
      <c r="P262" s="230"/>
      <c r="Q262" s="89" t="s">
        <v>546</v>
      </c>
      <c r="R262" s="116">
        <f>F262+H262+J262+L262+N262+P262</f>
        <v>0</v>
      </c>
      <c r="T262" s="94">
        <f>D262+R262</f>
        <v>0</v>
      </c>
      <c r="V262" s="240"/>
      <c r="W262" s="62"/>
      <c r="X262" s="62"/>
      <c r="Y262" s="62"/>
      <c r="Z262" s="62"/>
    </row>
    <row r="263" spans="1:26" x14ac:dyDescent="0.2">
      <c r="A263" s="60"/>
      <c r="Q263" s="89"/>
      <c r="V263" s="240"/>
      <c r="W263" s="62"/>
      <c r="X263" s="62"/>
      <c r="Y263" s="62"/>
      <c r="Z263" s="62"/>
    </row>
    <row r="264" spans="1:26" x14ac:dyDescent="0.2">
      <c r="A264" s="60" t="s">
        <v>547</v>
      </c>
      <c r="B264" s="16" t="s">
        <v>302</v>
      </c>
      <c r="D264" s="118">
        <f>'C-3'!D264+'C-3'!E264</f>
        <v>0</v>
      </c>
      <c r="E264" s="237"/>
      <c r="F264" s="229"/>
      <c r="G264" s="237"/>
      <c r="H264" s="229"/>
      <c r="I264" s="237"/>
      <c r="J264" s="229"/>
      <c r="K264" s="237"/>
      <c r="L264" s="229"/>
      <c r="M264" s="237"/>
      <c r="N264" s="229"/>
      <c r="O264" s="237"/>
      <c r="P264" s="230"/>
      <c r="Q264" s="89" t="s">
        <v>547</v>
      </c>
      <c r="R264" s="116">
        <f>F264+H264+J264+L264+N264+P264</f>
        <v>0</v>
      </c>
      <c r="T264" s="94">
        <f>D264+R264</f>
        <v>0</v>
      </c>
      <c r="V264" s="240"/>
      <c r="W264" s="62"/>
      <c r="X264" s="62"/>
      <c r="Y264" s="62"/>
      <c r="Z264" s="62"/>
    </row>
    <row r="265" spans="1:26" x14ac:dyDescent="0.2">
      <c r="A265" s="182"/>
      <c r="D265" s="119"/>
      <c r="Q265" s="89"/>
      <c r="V265" s="63"/>
      <c r="W265" s="62"/>
      <c r="X265" s="62"/>
      <c r="Y265" s="62"/>
      <c r="Z265" s="62"/>
    </row>
    <row r="266" spans="1:26" x14ac:dyDescent="0.2">
      <c r="A266" s="60" t="s">
        <v>548</v>
      </c>
      <c r="B266" s="56" t="s">
        <v>181</v>
      </c>
      <c r="D266" s="118">
        <f>'C-3'!D266+'C-3'!E266</f>
        <v>0</v>
      </c>
      <c r="E266" s="237"/>
      <c r="F266" s="229"/>
      <c r="G266" s="237"/>
      <c r="H266" s="229"/>
      <c r="I266" s="237"/>
      <c r="J266" s="229"/>
      <c r="K266" s="237"/>
      <c r="L266" s="229"/>
      <c r="M266" s="237"/>
      <c r="N266" s="229"/>
      <c r="O266" s="237"/>
      <c r="P266" s="230"/>
      <c r="Q266" s="89" t="s">
        <v>548</v>
      </c>
      <c r="R266" s="116">
        <f>F266+H266+J266+L266+N266+P266</f>
        <v>0</v>
      </c>
      <c r="T266" s="94">
        <f>D266+R266</f>
        <v>0</v>
      </c>
      <c r="V266" s="240"/>
      <c r="W266" s="241"/>
      <c r="X266" s="62"/>
      <c r="Y266" s="62"/>
      <c r="Z266" s="62"/>
    </row>
    <row r="267" spans="1:26" x14ac:dyDescent="0.2">
      <c r="A267" s="182"/>
      <c r="Q267" s="89"/>
      <c r="V267" s="63"/>
      <c r="W267" s="62"/>
      <c r="X267" s="62"/>
      <c r="Y267" s="62"/>
      <c r="Z267" s="62"/>
    </row>
    <row r="268" spans="1:26" x14ac:dyDescent="0.2">
      <c r="A268" s="60" t="s">
        <v>549</v>
      </c>
      <c r="B268" s="56" t="s">
        <v>181</v>
      </c>
      <c r="D268" s="118">
        <f>'C-3'!D268+'C-3'!E268</f>
        <v>0</v>
      </c>
      <c r="E268" s="237"/>
      <c r="F268" s="229"/>
      <c r="G268" s="237"/>
      <c r="H268" s="229"/>
      <c r="I268" s="237"/>
      <c r="J268" s="229"/>
      <c r="K268" s="237"/>
      <c r="L268" s="229"/>
      <c r="M268" s="237"/>
      <c r="N268" s="229"/>
      <c r="O268" s="237"/>
      <c r="P268" s="230"/>
      <c r="Q268" s="89" t="s">
        <v>549</v>
      </c>
      <c r="R268" s="116">
        <f>F268+H268+J268+L268+N268+P268</f>
        <v>0</v>
      </c>
      <c r="T268" s="94">
        <f>D268+R268</f>
        <v>0</v>
      </c>
      <c r="V268" s="240"/>
      <c r="W268" s="241"/>
      <c r="X268" s="62"/>
      <c r="Y268" s="62"/>
      <c r="Z268" s="62"/>
    </row>
    <row r="269" spans="1:26" x14ac:dyDescent="0.2">
      <c r="A269" s="182"/>
      <c r="Q269" s="89"/>
      <c r="V269" s="63"/>
      <c r="W269" s="62"/>
      <c r="X269" s="62"/>
      <c r="Y269" s="62"/>
      <c r="Z269" s="62"/>
    </row>
    <row r="270" spans="1:26" ht="15" thickBot="1" x14ac:dyDescent="0.25">
      <c r="A270" s="60" t="s">
        <v>747</v>
      </c>
      <c r="B270" s="16" t="s">
        <v>433</v>
      </c>
      <c r="D270" s="120">
        <f>SUM(D244:D269)</f>
        <v>0</v>
      </c>
      <c r="F270" s="120">
        <f>SUM(F244:F269)</f>
        <v>0</v>
      </c>
      <c r="H270" s="120">
        <f>SUM(H244:H269)</f>
        <v>0</v>
      </c>
      <c r="J270" s="120">
        <f>SUM(J244:J269)</f>
        <v>0</v>
      </c>
      <c r="L270" s="120">
        <f>SUM(L244:L269)</f>
        <v>0</v>
      </c>
      <c r="N270" s="120">
        <f>SUM(N244:N269)</f>
        <v>0</v>
      </c>
      <c r="P270" s="120">
        <f>SUM(P244:P269)</f>
        <v>0</v>
      </c>
      <c r="Q270" s="89" t="s">
        <v>747</v>
      </c>
      <c r="R270" s="121">
        <f>F270+H270+J270+L270+N270+P270</f>
        <v>0</v>
      </c>
      <c r="T270" s="95">
        <f>D270+R270</f>
        <v>0</v>
      </c>
      <c r="V270" s="240"/>
      <c r="W270" s="62"/>
      <c r="X270" s="62"/>
      <c r="Y270" s="62"/>
      <c r="Z270" s="62"/>
    </row>
    <row r="271" spans="1:26" ht="15" thickTop="1" x14ac:dyDescent="0.2">
      <c r="Q271" s="91"/>
      <c r="V271" s="62"/>
      <c r="W271" s="62"/>
      <c r="X271" s="62"/>
      <c r="Y271" s="62"/>
      <c r="Z271" s="62"/>
    </row>
    <row r="272" spans="1:26" x14ac:dyDescent="0.2">
      <c r="Q272" s="91"/>
      <c r="V272" s="62"/>
      <c r="W272" s="62"/>
      <c r="X272" s="62"/>
      <c r="Y272" s="62"/>
      <c r="Z272" s="62"/>
    </row>
    <row r="273" spans="1:26" ht="15" x14ac:dyDescent="0.25">
      <c r="A273" s="25" t="s">
        <v>540</v>
      </c>
      <c r="Q273" s="92"/>
      <c r="V273" s="239"/>
      <c r="W273" s="62"/>
      <c r="X273" s="62"/>
      <c r="Y273" s="62"/>
      <c r="Z273" s="62"/>
    </row>
    <row r="274" spans="1:26" x14ac:dyDescent="0.2">
      <c r="Q274" s="91"/>
      <c r="V274" s="62"/>
      <c r="W274" s="62"/>
      <c r="X274" s="62"/>
      <c r="Y274" s="62"/>
      <c r="Z274" s="62"/>
    </row>
    <row r="275" spans="1:26" x14ac:dyDescent="0.2">
      <c r="A275" s="60" t="s">
        <v>751</v>
      </c>
      <c r="B275" s="16" t="s">
        <v>541</v>
      </c>
      <c r="D275" s="117">
        <f>'C-3'!D275+'C-3'!E275</f>
        <v>0</v>
      </c>
      <c r="E275" s="237"/>
      <c r="F275" s="229"/>
      <c r="G275" s="237"/>
      <c r="H275" s="229"/>
      <c r="I275" s="237"/>
      <c r="J275" s="229"/>
      <c r="K275" s="237"/>
      <c r="L275" s="229"/>
      <c r="M275" s="237"/>
      <c r="N275" s="229"/>
      <c r="O275" s="237"/>
      <c r="P275" s="230"/>
      <c r="Q275" s="89" t="s">
        <v>751</v>
      </c>
      <c r="R275" s="116">
        <f>F275+H275+J275+L275+N275+P275</f>
        <v>0</v>
      </c>
      <c r="T275" s="94">
        <f>D275+R275</f>
        <v>0</v>
      </c>
      <c r="V275" s="240"/>
      <c r="W275" s="62"/>
      <c r="X275" s="62"/>
      <c r="Y275" s="62"/>
      <c r="Z275" s="62"/>
    </row>
    <row r="276" spans="1:26" x14ac:dyDescent="0.2">
      <c r="A276" s="182"/>
      <c r="Q276" s="89"/>
      <c r="V276" s="63"/>
      <c r="W276" s="62"/>
      <c r="X276" s="62"/>
      <c r="Y276" s="62"/>
      <c r="Z276" s="62"/>
    </row>
    <row r="277" spans="1:26" x14ac:dyDescent="0.2">
      <c r="A277" s="60" t="s">
        <v>752</v>
      </c>
      <c r="B277" s="16" t="s">
        <v>343</v>
      </c>
      <c r="D277" s="118">
        <f>'C-3'!D277+'C-3'!E277</f>
        <v>0</v>
      </c>
      <c r="E277" s="321" t="s">
        <v>592</v>
      </c>
      <c r="F277" s="321"/>
      <c r="G277" s="321"/>
      <c r="H277" s="321"/>
      <c r="I277" s="321"/>
      <c r="J277" s="321"/>
      <c r="K277" s="321"/>
      <c r="L277" s="321"/>
      <c r="M277" s="321"/>
      <c r="N277" s="321"/>
      <c r="O277" s="321"/>
      <c r="P277" s="322"/>
      <c r="Q277" s="89" t="s">
        <v>752</v>
      </c>
      <c r="R277" s="116">
        <f>F277+H277+J277+L277+N277+P277</f>
        <v>0</v>
      </c>
      <c r="T277" s="94">
        <f>D277+R277</f>
        <v>0</v>
      </c>
      <c r="V277" s="240"/>
      <c r="W277" s="62"/>
      <c r="X277" s="62"/>
      <c r="Y277" s="62"/>
      <c r="Z277" s="62"/>
    </row>
    <row r="278" spans="1:26" x14ac:dyDescent="0.2">
      <c r="A278" s="182"/>
      <c r="D278" s="119"/>
      <c r="Q278" s="89"/>
      <c r="V278" s="63"/>
      <c r="W278" s="62"/>
      <c r="X278" s="62"/>
      <c r="Y278" s="62"/>
      <c r="Z278" s="62"/>
    </row>
    <row r="279" spans="1:26" x14ac:dyDescent="0.2">
      <c r="A279" s="60" t="s">
        <v>753</v>
      </c>
      <c r="B279" s="56" t="s">
        <v>181</v>
      </c>
      <c r="D279" s="118">
        <f>'C-3'!D279+'C-3'!E279</f>
        <v>0</v>
      </c>
      <c r="E279" s="237"/>
      <c r="F279" s="229"/>
      <c r="G279" s="237"/>
      <c r="H279" s="229"/>
      <c r="I279" s="237"/>
      <c r="J279" s="229"/>
      <c r="K279" s="237"/>
      <c r="L279" s="229"/>
      <c r="M279" s="237"/>
      <c r="N279" s="229"/>
      <c r="O279" s="237"/>
      <c r="P279" s="230"/>
      <c r="Q279" s="89" t="s">
        <v>753</v>
      </c>
      <c r="R279" s="116">
        <f>F279+H279+J279+L279+N279+P279</f>
        <v>0</v>
      </c>
      <c r="T279" s="94">
        <f>D279+R279</f>
        <v>0</v>
      </c>
      <c r="V279" s="240"/>
      <c r="W279" s="62"/>
      <c r="X279" s="62"/>
      <c r="Y279" s="62"/>
      <c r="Z279" s="62"/>
    </row>
    <row r="280" spans="1:26" x14ac:dyDescent="0.2">
      <c r="A280" s="182"/>
      <c r="Q280" s="89"/>
      <c r="V280" s="63"/>
      <c r="W280" s="62"/>
      <c r="X280" s="62"/>
      <c r="Y280" s="62"/>
      <c r="Z280" s="62"/>
    </row>
    <row r="281" spans="1:26" x14ac:dyDescent="0.2">
      <c r="A281" s="60" t="s">
        <v>754</v>
      </c>
      <c r="B281" s="56" t="s">
        <v>181</v>
      </c>
      <c r="D281" s="118">
        <f>'C-3'!D281+'C-3'!E281</f>
        <v>0</v>
      </c>
      <c r="E281" s="237"/>
      <c r="F281" s="229"/>
      <c r="G281" s="237"/>
      <c r="H281" s="229"/>
      <c r="I281" s="237"/>
      <c r="J281" s="229"/>
      <c r="K281" s="237"/>
      <c r="L281" s="229"/>
      <c r="M281" s="237"/>
      <c r="N281" s="229"/>
      <c r="O281" s="237"/>
      <c r="P281" s="230"/>
      <c r="Q281" s="89" t="s">
        <v>754</v>
      </c>
      <c r="R281" s="116">
        <f>F281+H281+J281+L281+N281+P281</f>
        <v>0</v>
      </c>
      <c r="T281" s="94">
        <f>D281+R281</f>
        <v>0</v>
      </c>
      <c r="V281" s="240"/>
      <c r="W281" s="62"/>
      <c r="X281" s="62"/>
      <c r="Y281" s="62"/>
      <c r="Z281" s="62"/>
    </row>
    <row r="282" spans="1:26" x14ac:dyDescent="0.2">
      <c r="A282" s="182"/>
      <c r="D282" s="119"/>
      <c r="Q282" s="89"/>
      <c r="V282" s="63"/>
      <c r="W282" s="62"/>
      <c r="X282" s="62"/>
      <c r="Y282" s="62"/>
      <c r="Z282" s="62"/>
    </row>
    <row r="283" spans="1:26" x14ac:dyDescent="0.2">
      <c r="A283" s="60" t="s">
        <v>755</v>
      </c>
      <c r="B283" s="16" t="s">
        <v>352</v>
      </c>
      <c r="D283" s="118">
        <f>'C-3'!D283+'C-3'!E283</f>
        <v>0</v>
      </c>
      <c r="E283" s="321" t="s">
        <v>592</v>
      </c>
      <c r="F283" s="321"/>
      <c r="G283" s="321"/>
      <c r="H283" s="321"/>
      <c r="I283" s="321"/>
      <c r="J283" s="321"/>
      <c r="K283" s="321"/>
      <c r="L283" s="321"/>
      <c r="M283" s="321"/>
      <c r="N283" s="321"/>
      <c r="O283" s="321"/>
      <c r="P283" s="322"/>
      <c r="Q283" s="89" t="s">
        <v>755</v>
      </c>
      <c r="R283" s="116">
        <f>F283+H283+J283+L283+N283+P283</f>
        <v>0</v>
      </c>
      <c r="T283" s="94">
        <f>D283+R283</f>
        <v>0</v>
      </c>
      <c r="V283" s="240"/>
      <c r="W283" s="241"/>
      <c r="X283" s="62"/>
      <c r="Y283" s="62"/>
      <c r="Z283" s="62"/>
    </row>
    <row r="284" spans="1:26" x14ac:dyDescent="0.2">
      <c r="A284" s="182"/>
      <c r="Q284" s="89"/>
      <c r="V284" s="63"/>
      <c r="W284" s="62"/>
      <c r="X284" s="62"/>
      <c r="Y284" s="62"/>
      <c r="Z284" s="62"/>
    </row>
    <row r="285" spans="1:26" ht="15.75" thickBot="1" x14ac:dyDescent="0.3">
      <c r="A285" s="60" t="s">
        <v>756</v>
      </c>
      <c r="B285" s="25" t="s">
        <v>542</v>
      </c>
      <c r="D285" s="120">
        <f>SUM(D275:D284)</f>
        <v>0</v>
      </c>
      <c r="F285" s="120">
        <f>SUM(F275:F284)</f>
        <v>0</v>
      </c>
      <c r="H285" s="120">
        <f>SUM(H275:H284)</f>
        <v>0</v>
      </c>
      <c r="J285" s="120">
        <f>SUM(J275:J284)</f>
        <v>0</v>
      </c>
      <c r="L285" s="120">
        <f>SUM(L275:L284)</f>
        <v>0</v>
      </c>
      <c r="N285" s="120">
        <f>SUM(N275:N284)</f>
        <v>0</v>
      </c>
      <c r="P285" s="120">
        <f>SUM(P275:P284)</f>
        <v>0</v>
      </c>
      <c r="Q285" s="89" t="s">
        <v>756</v>
      </c>
      <c r="R285" s="116">
        <f>F285+H285+J285+L285+N285+P285</f>
        <v>0</v>
      </c>
      <c r="T285" s="94">
        <f>D285+R285</f>
        <v>0</v>
      </c>
      <c r="V285" s="240"/>
      <c r="W285" s="239"/>
      <c r="X285" s="62"/>
      <c r="Y285" s="62"/>
      <c r="Z285" s="62"/>
    </row>
    <row r="286" spans="1:26" ht="15" thickTop="1" x14ac:dyDescent="0.2">
      <c r="Q286" s="89"/>
      <c r="V286" s="62"/>
      <c r="W286" s="62"/>
      <c r="X286" s="62"/>
      <c r="Y286" s="62"/>
      <c r="Z286" s="62"/>
    </row>
    <row r="287" spans="1:26" x14ac:dyDescent="0.2">
      <c r="Q287" s="89"/>
      <c r="V287" s="62"/>
      <c r="W287" s="62"/>
      <c r="X287" s="62"/>
      <c r="Y287" s="62"/>
      <c r="Z287" s="62"/>
    </row>
    <row r="288" spans="1:26" ht="15.75" thickBot="1" x14ac:dyDescent="0.3">
      <c r="A288" s="106" t="s">
        <v>757</v>
      </c>
      <c r="B288" s="25" t="s">
        <v>449</v>
      </c>
      <c r="D288" s="120">
        <f>D285+D270+D239+D220+D140+D117+D98</f>
        <v>0</v>
      </c>
      <c r="F288" s="120">
        <f>F285+F270+F239+F220+F140+F117+F98</f>
        <v>0</v>
      </c>
      <c r="H288" s="120">
        <f>H285+H270+H239+H220+H140+H117+H98</f>
        <v>0</v>
      </c>
      <c r="J288" s="120">
        <f>J285+J270+J239+J220+J140+J117+J98</f>
        <v>0</v>
      </c>
      <c r="L288" s="120">
        <f>L285+L270+L239+L220+L140+L117+L98</f>
        <v>0</v>
      </c>
      <c r="N288" s="120">
        <f>N285+N270+N239+N220+N140+N117+N98</f>
        <v>0</v>
      </c>
      <c r="P288" s="120">
        <f>P285+P270+P239+P220+P140+P117+P98</f>
        <v>0</v>
      </c>
      <c r="Q288" s="115" t="s">
        <v>757</v>
      </c>
      <c r="R288" s="116">
        <f>F288+H288+J288+L288+N288+P288</f>
        <v>0</v>
      </c>
      <c r="T288" s="94">
        <f>D288+R288</f>
        <v>0</v>
      </c>
      <c r="V288" s="242"/>
      <c r="W288" s="239"/>
      <c r="X288" s="62"/>
      <c r="Y288" s="62"/>
      <c r="Z288" s="62"/>
    </row>
    <row r="289" spans="1:26" ht="15" thickTop="1" x14ac:dyDescent="0.2">
      <c r="Q289" s="89"/>
      <c r="V289" s="62"/>
      <c r="W289" s="62"/>
      <c r="X289" s="62"/>
      <c r="Y289" s="62"/>
      <c r="Z289" s="62"/>
    </row>
    <row r="290" spans="1:26" x14ac:dyDescent="0.2">
      <c r="Q290" s="89"/>
      <c r="V290" s="62"/>
      <c r="W290" s="62"/>
      <c r="X290" s="62"/>
      <c r="Y290" s="62"/>
      <c r="Z290" s="62"/>
    </row>
    <row r="291" spans="1:26" ht="15" thickBot="1" x14ac:dyDescent="0.25">
      <c r="A291" s="60" t="s">
        <v>758</v>
      </c>
      <c r="B291" s="16" t="s">
        <v>450</v>
      </c>
      <c r="D291" s="120">
        <f>'C-3'!D291+'C-3'!E291</f>
        <v>0</v>
      </c>
      <c r="Q291" s="89" t="s">
        <v>758</v>
      </c>
      <c r="R291" s="120">
        <f>'C-3'!F291</f>
        <v>0</v>
      </c>
      <c r="T291" s="120">
        <f>'C-3'!G291</f>
        <v>0</v>
      </c>
      <c r="V291" s="240"/>
      <c r="W291" s="62"/>
      <c r="X291" s="62"/>
      <c r="Y291" s="62"/>
      <c r="Z291" s="62"/>
    </row>
    <row r="292" spans="1:26" ht="15" thickTop="1" x14ac:dyDescent="0.2">
      <c r="V292" s="62"/>
      <c r="W292" s="62"/>
      <c r="X292" s="62"/>
      <c r="Y292" s="62"/>
      <c r="Z292" s="62"/>
    </row>
  </sheetData>
  <sheetProtection password="8CA5" sheet="1" objects="1" scenarios="1"/>
  <mergeCells count="17">
    <mergeCell ref="E283:P283"/>
    <mergeCell ref="E246:P246"/>
    <mergeCell ref="E277:P277"/>
    <mergeCell ref="E151:P151"/>
    <mergeCell ref="E161:P161"/>
    <mergeCell ref="E170:P170"/>
    <mergeCell ref="E176:P176"/>
    <mergeCell ref="E187:P187"/>
    <mergeCell ref="E197:P197"/>
    <mergeCell ref="E208:P208"/>
    <mergeCell ref="E216:P216"/>
    <mergeCell ref="E138:P138"/>
    <mergeCell ref="E3:O3"/>
    <mergeCell ref="F8:P8"/>
    <mergeCell ref="E69:P69"/>
    <mergeCell ref="E96:P96"/>
    <mergeCell ref="E115:P115"/>
  </mergeCells>
  <pageMargins left="0.7" right="0.7" top="0.75" bottom="0.75" header="0.3" footer="0.3"/>
  <pageSetup scale="55" fitToHeight="0" orientation="landscape"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N81"/>
  <sheetViews>
    <sheetView topLeftCell="A46" zoomScale="75" zoomScaleNormal="75" workbookViewId="0">
      <selection activeCell="G36" sqref="G36"/>
    </sheetView>
  </sheetViews>
  <sheetFormatPr defaultColWidth="9.140625" defaultRowHeight="14.25" x14ac:dyDescent="0.2"/>
  <cols>
    <col min="1" max="1" width="4.140625" style="16" customWidth="1"/>
    <col min="2" max="2" width="9.7109375" style="16" customWidth="1"/>
    <col min="3" max="3" width="15.85546875" style="16" customWidth="1"/>
    <col min="4" max="4" width="11.5703125" style="16" customWidth="1"/>
    <col min="5" max="5" width="15.85546875" style="16" customWidth="1"/>
    <col min="6" max="6" width="9.140625" style="16"/>
    <col min="7" max="7" width="15" style="16" customWidth="1"/>
    <col min="8" max="8" width="16.140625" style="16" customWidth="1"/>
    <col min="9" max="9" width="13.7109375" style="16" customWidth="1"/>
    <col min="10" max="10" width="11.28515625" style="16" customWidth="1"/>
    <col min="11" max="11" width="10.28515625" style="16" customWidth="1"/>
    <col min="12" max="12" width="16.140625" style="16" customWidth="1"/>
    <col min="13" max="13" width="11.5703125" style="16" customWidth="1"/>
    <col min="14" max="14" width="16.140625" style="16" customWidth="1"/>
    <col min="15" max="16384" width="9.140625" style="16"/>
  </cols>
  <sheetData>
    <row r="1" spans="1:8" ht="15" x14ac:dyDescent="0.25">
      <c r="A1" s="25" t="str">
        <f>"PROVIDER NAME:  "&amp;ProviderName</f>
        <v xml:space="preserve">PROVIDER NAME:  </v>
      </c>
    </row>
    <row r="3" spans="1:8" ht="15" x14ac:dyDescent="0.25">
      <c r="A3" s="25" t="str">
        <f>"NATIONAL PROVIDER ID:  "&amp;NPI</f>
        <v xml:space="preserve">NATIONAL PROVIDER ID:  </v>
      </c>
    </row>
    <row r="5" spans="1:8" ht="15" x14ac:dyDescent="0.25">
      <c r="A5" s="25" t="s">
        <v>626</v>
      </c>
    </row>
    <row r="6" spans="1:8" ht="15" thickBot="1" x14ac:dyDescent="0.25"/>
    <row r="7" spans="1:8" x14ac:dyDescent="0.2">
      <c r="B7" s="136">
        <v>-1</v>
      </c>
      <c r="C7" s="137">
        <v>-2</v>
      </c>
      <c r="D7" s="138" t="s">
        <v>647</v>
      </c>
      <c r="E7" s="138" t="s">
        <v>648</v>
      </c>
      <c r="F7" s="137">
        <v>-3</v>
      </c>
      <c r="G7" s="137">
        <v>-4</v>
      </c>
      <c r="H7" s="139">
        <v>-5</v>
      </c>
    </row>
    <row r="8" spans="1:8" x14ac:dyDescent="0.2">
      <c r="B8" s="140" t="s">
        <v>633</v>
      </c>
      <c r="C8" s="98" t="s">
        <v>166</v>
      </c>
      <c r="D8" s="98"/>
      <c r="E8" s="98" t="s">
        <v>174</v>
      </c>
      <c r="F8" s="98" t="s">
        <v>638</v>
      </c>
      <c r="G8" s="98" t="s">
        <v>641</v>
      </c>
      <c r="H8" s="141" t="s">
        <v>644</v>
      </c>
    </row>
    <row r="9" spans="1:8" x14ac:dyDescent="0.2">
      <c r="B9" s="142" t="s">
        <v>634</v>
      </c>
      <c r="C9" s="104" t="s">
        <v>635</v>
      </c>
      <c r="D9" s="104" t="s">
        <v>785</v>
      </c>
      <c r="E9" s="104" t="s">
        <v>637</v>
      </c>
      <c r="F9" s="104" t="s">
        <v>639</v>
      </c>
      <c r="G9" s="104" t="s">
        <v>642</v>
      </c>
      <c r="H9" s="143" t="s">
        <v>645</v>
      </c>
    </row>
    <row r="10" spans="1:8" ht="15" thickBot="1" x14ac:dyDescent="0.25">
      <c r="B10" s="144" t="s">
        <v>632</v>
      </c>
      <c r="C10" s="145" t="s">
        <v>636</v>
      </c>
      <c r="D10" s="145" t="s">
        <v>452</v>
      </c>
      <c r="E10" s="145" t="s">
        <v>636</v>
      </c>
      <c r="F10" s="145" t="s">
        <v>640</v>
      </c>
      <c r="G10" s="145" t="s">
        <v>643</v>
      </c>
      <c r="H10" s="146" t="s">
        <v>646</v>
      </c>
    </row>
    <row r="12" spans="1:8" x14ac:dyDescent="0.2">
      <c r="A12" s="60" t="s">
        <v>160</v>
      </c>
      <c r="B12" s="176">
        <f>'G-1 Pt III'!B23</f>
        <v>0</v>
      </c>
      <c r="C12" s="71">
        <f>'G-1 Pt III'!C23</f>
        <v>0</v>
      </c>
      <c r="D12" s="71">
        <f>IF(E12&lt;&gt;0,E12-C12,IF(E12="",0,E12-C12))</f>
        <v>0</v>
      </c>
      <c r="E12" s="218"/>
      <c r="F12" s="147">
        <f>'G-1 Pt III'!F23</f>
        <v>0</v>
      </c>
      <c r="G12" s="158">
        <f>'G-1 Pt III'!G23</f>
        <v>0</v>
      </c>
      <c r="H12" s="147">
        <f>E12*F12*G12</f>
        <v>0</v>
      </c>
    </row>
    <row r="13" spans="1:8" x14ac:dyDescent="0.2">
      <c r="A13" s="88"/>
      <c r="B13" s="88"/>
      <c r="E13" s="231"/>
    </row>
    <row r="14" spans="1:8" x14ac:dyDescent="0.2">
      <c r="A14" s="60" t="s">
        <v>184</v>
      </c>
      <c r="B14" s="176">
        <f>'G-1 Pt III'!B25</f>
        <v>0</v>
      </c>
      <c r="C14" s="71">
        <f>'G-1 Pt III'!C25</f>
        <v>0</v>
      </c>
      <c r="D14" s="71">
        <f>IF(E14&lt;&gt;0,E14-C14,IF(E14="",0,E14-C14))</f>
        <v>0</v>
      </c>
      <c r="E14" s="218"/>
      <c r="F14" s="148">
        <f>'G-1 Pt III'!F25</f>
        <v>0</v>
      </c>
      <c r="G14" s="158">
        <f>'G-1 Pt III'!G25</f>
        <v>0</v>
      </c>
      <c r="H14" s="148">
        <f>E14*F14*G14</f>
        <v>0</v>
      </c>
    </row>
    <row r="15" spans="1:8" x14ac:dyDescent="0.2">
      <c r="A15" s="88"/>
      <c r="B15" s="88"/>
      <c r="E15" s="231"/>
    </row>
    <row r="16" spans="1:8" x14ac:dyDescent="0.2">
      <c r="A16" s="60" t="s">
        <v>191</v>
      </c>
      <c r="B16" s="176">
        <f>'G-1 Pt III'!B27</f>
        <v>0</v>
      </c>
      <c r="C16" s="71">
        <f>'G-1 Pt III'!C27</f>
        <v>0</v>
      </c>
      <c r="D16" s="71">
        <f>IF(E16&lt;&gt;0,E16-C16,IF(E16="",0,E16-C16))</f>
        <v>0</v>
      </c>
      <c r="E16" s="218"/>
      <c r="F16" s="148">
        <f>'G-1 Pt III'!F27</f>
        <v>0</v>
      </c>
      <c r="G16" s="158">
        <f>'G-1 Pt III'!G27</f>
        <v>0</v>
      </c>
      <c r="H16" s="148">
        <f>E16*F16*G16</f>
        <v>0</v>
      </c>
    </row>
    <row r="17" spans="1:8" x14ac:dyDescent="0.2">
      <c r="A17" s="88"/>
      <c r="B17" s="88"/>
      <c r="E17" s="231"/>
    </row>
    <row r="18" spans="1:8" x14ac:dyDescent="0.2">
      <c r="A18" s="60" t="s">
        <v>192</v>
      </c>
      <c r="B18" s="176">
        <f>'G-1 Pt III'!B29</f>
        <v>0</v>
      </c>
      <c r="C18" s="71">
        <f>'G-1 Pt III'!C29</f>
        <v>0</v>
      </c>
      <c r="D18" s="71">
        <f>IF(E18&lt;&gt;0,E18-C18,IF(E18="",0,E18-C18))</f>
        <v>0</v>
      </c>
      <c r="E18" s="218"/>
      <c r="F18" s="148">
        <f>'G-1 Pt III'!F29</f>
        <v>0</v>
      </c>
      <c r="G18" s="158">
        <f>'G-1 Pt III'!G29</f>
        <v>0</v>
      </c>
      <c r="H18" s="148">
        <f>E18*F18*G18</f>
        <v>0</v>
      </c>
    </row>
    <row r="19" spans="1:8" x14ac:dyDescent="0.2">
      <c r="A19" s="88"/>
      <c r="B19" s="88"/>
      <c r="E19" s="231"/>
    </row>
    <row r="20" spans="1:8" x14ac:dyDescent="0.2">
      <c r="A20" s="60" t="s">
        <v>193</v>
      </c>
      <c r="B20" s="176">
        <f>'G-1 Pt III'!B31</f>
        <v>0</v>
      </c>
      <c r="C20" s="71">
        <f>'G-1 Pt III'!C31</f>
        <v>0</v>
      </c>
      <c r="D20" s="71">
        <f>IF(E20&lt;&gt;0,E20-C20,IF(E20="",0,E20-C20))</f>
        <v>0</v>
      </c>
      <c r="E20" s="218"/>
      <c r="F20" s="148">
        <f>'G-1 Pt III'!F31</f>
        <v>0</v>
      </c>
      <c r="G20" s="158">
        <f>'G-1 Pt III'!G31</f>
        <v>0</v>
      </c>
      <c r="H20" s="148">
        <f>E20*F20*G20</f>
        <v>0</v>
      </c>
    </row>
    <row r="21" spans="1:8" x14ac:dyDescent="0.2">
      <c r="A21" s="88"/>
      <c r="B21" s="88"/>
      <c r="E21" s="231"/>
    </row>
    <row r="22" spans="1:8" x14ac:dyDescent="0.2">
      <c r="A22" s="60" t="s">
        <v>194</v>
      </c>
      <c r="B22" s="176">
        <f>'G-1 Pt III'!B33</f>
        <v>0</v>
      </c>
      <c r="C22" s="71">
        <f>'G-1 Pt III'!C33</f>
        <v>0</v>
      </c>
      <c r="D22" s="71">
        <f>IF(E22&lt;&gt;0,E22-C22,IF(E22="",0,E22-C22))</f>
        <v>0</v>
      </c>
      <c r="E22" s="218"/>
      <c r="F22" s="148">
        <f>'G-1 Pt III'!F33</f>
        <v>0</v>
      </c>
      <c r="G22" s="158">
        <f>'G-1 Pt III'!G33</f>
        <v>0</v>
      </c>
      <c r="H22" s="148">
        <f>E22*F22*G22</f>
        <v>0</v>
      </c>
    </row>
    <row r="23" spans="1:8" x14ac:dyDescent="0.2">
      <c r="A23" s="88"/>
      <c r="B23" s="88"/>
      <c r="E23" s="231"/>
    </row>
    <row r="24" spans="1:8" x14ac:dyDescent="0.2">
      <c r="A24" s="60" t="s">
        <v>196</v>
      </c>
      <c r="B24" s="176">
        <f>'G-1 Pt III'!B35</f>
        <v>0</v>
      </c>
      <c r="C24" s="71">
        <f>'G-1 Pt III'!C35</f>
        <v>0</v>
      </c>
      <c r="D24" s="71">
        <f>IF(E24&lt;&gt;0,E24-C24,IF(E24="",0,E24-C24))</f>
        <v>0</v>
      </c>
      <c r="E24" s="218"/>
      <c r="F24" s="148">
        <f>'G-1 Pt III'!F35</f>
        <v>0</v>
      </c>
      <c r="G24" s="158">
        <f>'G-1 Pt III'!G35</f>
        <v>0</v>
      </c>
      <c r="H24" s="148">
        <f>E24*F24*G24</f>
        <v>0</v>
      </c>
    </row>
    <row r="25" spans="1:8" x14ac:dyDescent="0.2">
      <c r="A25" s="88"/>
      <c r="B25" s="88"/>
      <c r="E25" s="231"/>
    </row>
    <row r="26" spans="1:8" x14ac:dyDescent="0.2">
      <c r="A26" s="60" t="s">
        <v>197</v>
      </c>
      <c r="B26" s="176">
        <f>'G-1 Pt III'!B37</f>
        <v>0</v>
      </c>
      <c r="C26" s="71">
        <f>'G-1 Pt III'!C37</f>
        <v>0</v>
      </c>
      <c r="D26" s="71">
        <f>IF(E26&lt;&gt;0,E26-C26,IF(E26="",0,E26-C26))</f>
        <v>0</v>
      </c>
      <c r="E26" s="218"/>
      <c r="F26" s="148">
        <f>'G-1 Pt III'!F37</f>
        <v>0</v>
      </c>
      <c r="G26" s="158">
        <f>'G-1 Pt III'!G37</f>
        <v>0</v>
      </c>
      <c r="H26" s="148">
        <f>E26*F26*G26</f>
        <v>0</v>
      </c>
    </row>
    <row r="27" spans="1:8" x14ac:dyDescent="0.2">
      <c r="A27" s="88"/>
      <c r="B27" s="88"/>
      <c r="E27" s="231"/>
    </row>
    <row r="28" spans="1:8" x14ac:dyDescent="0.2">
      <c r="A28" s="60" t="s">
        <v>198</v>
      </c>
      <c r="B28" s="176">
        <f>'G-1 Pt III'!B39</f>
        <v>0</v>
      </c>
      <c r="C28" s="71">
        <f>'G-1 Pt III'!C39</f>
        <v>0</v>
      </c>
      <c r="D28" s="71">
        <f>IF(E28&lt;&gt;0,E28-C28,IF(E28="",0,E28-C28))</f>
        <v>0</v>
      </c>
      <c r="E28" s="218"/>
      <c r="F28" s="148">
        <f>'G-1 Pt III'!F39</f>
        <v>0</v>
      </c>
      <c r="G28" s="158">
        <f>'G-1 Pt III'!G39</f>
        <v>0</v>
      </c>
      <c r="H28" s="148">
        <f>E28*F28*G28</f>
        <v>0</v>
      </c>
    </row>
    <row r="29" spans="1:8" x14ac:dyDescent="0.2">
      <c r="A29" s="88"/>
      <c r="B29" s="88"/>
      <c r="E29" s="231"/>
    </row>
    <row r="30" spans="1:8" x14ac:dyDescent="0.2">
      <c r="A30" s="60" t="s">
        <v>199</v>
      </c>
      <c r="B30" s="176">
        <f>'G-1 Pt III'!B41</f>
        <v>0</v>
      </c>
      <c r="C30" s="71">
        <f>'G-1 Pt III'!C41</f>
        <v>0</v>
      </c>
      <c r="D30" s="71">
        <f>IF(E30&lt;&gt;0,E30-C30,IF(E30="",0,E30-C30))</f>
        <v>0</v>
      </c>
      <c r="E30" s="218"/>
      <c r="F30" s="148">
        <f>'G-1 Pt III'!F41</f>
        <v>0</v>
      </c>
      <c r="G30" s="158">
        <f>'G-1 Pt III'!G41</f>
        <v>0</v>
      </c>
      <c r="H30" s="148">
        <f>E30*F30*G30</f>
        <v>0</v>
      </c>
    </row>
    <row r="31" spans="1:8" x14ac:dyDescent="0.2">
      <c r="A31" s="88"/>
      <c r="B31" s="88"/>
      <c r="E31" s="231"/>
    </row>
    <row r="32" spans="1:8" x14ac:dyDescent="0.2">
      <c r="A32" s="60" t="s">
        <v>217</v>
      </c>
      <c r="B32" s="176">
        <f>'G-1 Pt III'!B43</f>
        <v>0</v>
      </c>
      <c r="C32" s="71">
        <f>'G-1 Pt III'!C43</f>
        <v>0</v>
      </c>
      <c r="D32" s="71">
        <f>IF(E32&lt;&gt;0,E32-C32,IF(E32="",0,E32-C32))</f>
        <v>0</v>
      </c>
      <c r="E32" s="218"/>
      <c r="F32" s="148">
        <f>'G-1 Pt III'!F43</f>
        <v>0</v>
      </c>
      <c r="G32" s="158">
        <f>'G-1 Pt III'!G43</f>
        <v>0</v>
      </c>
      <c r="H32" s="148">
        <f>E32*F32*G32</f>
        <v>0</v>
      </c>
    </row>
    <row r="33" spans="1:14" x14ac:dyDescent="0.2">
      <c r="A33" s="88"/>
      <c r="B33" s="88"/>
      <c r="E33" s="231"/>
    </row>
    <row r="34" spans="1:14" x14ac:dyDescent="0.2">
      <c r="A34" s="60" t="s">
        <v>218</v>
      </c>
      <c r="B34" s="176">
        <f>'G-1 Pt III'!B45</f>
        <v>0</v>
      </c>
      <c r="C34" s="71">
        <f>'G-1 Pt III'!C45</f>
        <v>0</v>
      </c>
      <c r="D34" s="71">
        <f>IF(E34&lt;&gt;0,E34-C34,IF(E34="",0,E34-C34))</f>
        <v>0</v>
      </c>
      <c r="E34" s="218"/>
      <c r="F34" s="148">
        <f>'G-1 Pt III'!F45</f>
        <v>0</v>
      </c>
      <c r="G34" s="158">
        <f>'G-1 Pt III'!G45</f>
        <v>0</v>
      </c>
      <c r="H34" s="148">
        <f>E34*F34*G34</f>
        <v>0</v>
      </c>
    </row>
    <row r="35" spans="1:14" x14ac:dyDescent="0.2">
      <c r="A35" s="88"/>
      <c r="B35" s="88"/>
      <c r="E35" s="231"/>
    </row>
    <row r="36" spans="1:14" x14ac:dyDescent="0.2">
      <c r="A36" s="60" t="s">
        <v>219</v>
      </c>
      <c r="B36" s="176">
        <f>'G-1 Pt III'!B47</f>
        <v>0</v>
      </c>
      <c r="C36" s="71">
        <f>'G-1 Pt III'!C47</f>
        <v>0</v>
      </c>
      <c r="D36" s="71">
        <f>IF(E36&lt;&gt;0,E36-C36,IF(E36="",0,E36-C36))</f>
        <v>0</v>
      </c>
      <c r="E36" s="218"/>
      <c r="F36" s="148">
        <f>'G-1 Pt III'!F47</f>
        <v>0</v>
      </c>
      <c r="G36" s="158">
        <f>'G-1 Pt III'!G47</f>
        <v>0</v>
      </c>
      <c r="H36" s="148">
        <f>E36*F36*G36</f>
        <v>0</v>
      </c>
    </row>
    <row r="37" spans="1:14" x14ac:dyDescent="0.2">
      <c r="A37" s="88"/>
      <c r="B37" s="88"/>
      <c r="E37" s="231"/>
    </row>
    <row r="38" spans="1:14" x14ac:dyDescent="0.2">
      <c r="A38" s="60" t="s">
        <v>220</v>
      </c>
      <c r="B38" s="176">
        <f>'G-1 Pt III'!B49</f>
        <v>0</v>
      </c>
      <c r="C38" s="71">
        <f>'G-1 Pt III'!C49</f>
        <v>0</v>
      </c>
      <c r="D38" s="71">
        <f>IF(E38&lt;&gt;0,E38-C38,IF(E38="",0,E38-C38))</f>
        <v>0</v>
      </c>
      <c r="E38" s="218"/>
      <c r="F38" s="148">
        <f>'G-1 Pt III'!F49</f>
        <v>0</v>
      </c>
      <c r="G38" s="158">
        <f>'G-1 Pt III'!G49</f>
        <v>0</v>
      </c>
      <c r="H38" s="148">
        <f>E38*F38*G38</f>
        <v>0</v>
      </c>
    </row>
    <row r="39" spans="1:14" x14ac:dyDescent="0.2">
      <c r="A39" s="88"/>
    </row>
    <row r="40" spans="1:14" ht="15.75" thickBot="1" x14ac:dyDescent="0.3">
      <c r="A40" s="60" t="s">
        <v>221</v>
      </c>
      <c r="B40" s="25" t="s">
        <v>649</v>
      </c>
      <c r="C40" s="72">
        <f>SUM(C11:C39)</f>
        <v>0</v>
      </c>
      <c r="D40" s="72">
        <f t="shared" ref="D40:E40" si="0">SUM(D11:D39)</f>
        <v>0</v>
      </c>
      <c r="E40" s="72">
        <f t="shared" si="0"/>
        <v>0</v>
      </c>
      <c r="H40" s="149">
        <f t="shared" ref="H40" si="1">SUM(H11:H39)</f>
        <v>0</v>
      </c>
    </row>
    <row r="41" spans="1:14" ht="15" thickTop="1" x14ac:dyDescent="0.2">
      <c r="C41" s="88" t="s">
        <v>651</v>
      </c>
      <c r="E41" s="88" t="s">
        <v>651</v>
      </c>
      <c r="H41" s="88" t="s">
        <v>650</v>
      </c>
    </row>
    <row r="42" spans="1:14" x14ac:dyDescent="0.2">
      <c r="C42" s="88" t="s">
        <v>652</v>
      </c>
      <c r="E42" s="88" t="s">
        <v>653</v>
      </c>
    </row>
    <row r="44" spans="1:14" ht="15" x14ac:dyDescent="0.25">
      <c r="A44" s="25" t="s">
        <v>654</v>
      </c>
    </row>
    <row r="45" spans="1:14" ht="15" thickBot="1" x14ac:dyDescent="0.25"/>
    <row r="46" spans="1:14" ht="15" x14ac:dyDescent="0.25">
      <c r="B46" s="153">
        <v>-1</v>
      </c>
      <c r="C46" s="154">
        <v>-2</v>
      </c>
      <c r="D46" s="154">
        <v>-3</v>
      </c>
      <c r="E46" s="154">
        <v>-4</v>
      </c>
      <c r="F46" s="154">
        <v>-5</v>
      </c>
      <c r="G46" s="154">
        <v>-6</v>
      </c>
      <c r="H46" s="154">
        <v>-7</v>
      </c>
      <c r="I46" s="154">
        <v>-8</v>
      </c>
      <c r="J46" s="154">
        <v>-9</v>
      </c>
      <c r="K46" s="154">
        <v>-10</v>
      </c>
      <c r="L46" s="154">
        <v>-11</v>
      </c>
      <c r="M46" s="154">
        <v>-12</v>
      </c>
      <c r="N46" s="155">
        <v>-13</v>
      </c>
    </row>
    <row r="47" spans="1:14" x14ac:dyDescent="0.2">
      <c r="B47" s="140"/>
      <c r="C47" s="98" t="s">
        <v>174</v>
      </c>
      <c r="D47" s="98"/>
      <c r="E47" s="98"/>
      <c r="F47" s="98"/>
      <c r="G47" s="98"/>
      <c r="H47" s="98"/>
      <c r="I47" s="98" t="s">
        <v>667</v>
      </c>
      <c r="J47" s="98"/>
      <c r="K47" s="98" t="s">
        <v>174</v>
      </c>
      <c r="L47" s="98" t="s">
        <v>638</v>
      </c>
      <c r="M47" s="98"/>
      <c r="N47" s="141" t="s">
        <v>678</v>
      </c>
    </row>
    <row r="48" spans="1:14" x14ac:dyDescent="0.2">
      <c r="B48" s="142" t="s">
        <v>633</v>
      </c>
      <c r="C48" s="104" t="s">
        <v>166</v>
      </c>
      <c r="D48" s="104" t="s">
        <v>638</v>
      </c>
      <c r="E48" s="104" t="s">
        <v>662</v>
      </c>
      <c r="F48" s="104" t="s">
        <v>187</v>
      </c>
      <c r="G48" s="104"/>
      <c r="H48" s="104" t="s">
        <v>187</v>
      </c>
      <c r="I48" s="104" t="s">
        <v>668</v>
      </c>
      <c r="J48" s="104" t="s">
        <v>187</v>
      </c>
      <c r="K48" s="104" t="s">
        <v>672</v>
      </c>
      <c r="L48" s="104" t="s">
        <v>675</v>
      </c>
      <c r="M48" s="104" t="s">
        <v>641</v>
      </c>
      <c r="N48" s="143" t="s">
        <v>675</v>
      </c>
    </row>
    <row r="49" spans="1:14" x14ac:dyDescent="0.2">
      <c r="B49" s="142" t="s">
        <v>634</v>
      </c>
      <c r="C49" s="104" t="s">
        <v>635</v>
      </c>
      <c r="D49" s="104" t="s">
        <v>639</v>
      </c>
      <c r="E49" s="104" t="s">
        <v>663</v>
      </c>
      <c r="F49" s="104" t="s">
        <v>664</v>
      </c>
      <c r="G49" s="104" t="s">
        <v>666</v>
      </c>
      <c r="H49" s="104" t="s">
        <v>664</v>
      </c>
      <c r="I49" s="104" t="s">
        <v>669</v>
      </c>
      <c r="J49" s="104" t="s">
        <v>664</v>
      </c>
      <c r="K49" s="104" t="s">
        <v>673</v>
      </c>
      <c r="L49" s="104" t="s">
        <v>676</v>
      </c>
      <c r="M49" s="104" t="s">
        <v>452</v>
      </c>
      <c r="N49" s="143" t="s">
        <v>676</v>
      </c>
    </row>
    <row r="50" spans="1:14" ht="15" thickBot="1" x14ac:dyDescent="0.25">
      <c r="B50" s="144" t="s">
        <v>632</v>
      </c>
      <c r="C50" s="145" t="s">
        <v>636</v>
      </c>
      <c r="D50" s="145" t="s">
        <v>661</v>
      </c>
      <c r="E50" s="145" t="s">
        <v>642</v>
      </c>
      <c r="F50" s="145" t="s">
        <v>665</v>
      </c>
      <c r="G50" s="145" t="s">
        <v>172</v>
      </c>
      <c r="H50" s="145" t="s">
        <v>645</v>
      </c>
      <c r="I50" s="145" t="s">
        <v>670</v>
      </c>
      <c r="J50" s="145" t="s">
        <v>671</v>
      </c>
      <c r="K50" s="145" t="s">
        <v>674</v>
      </c>
      <c r="L50" s="145" t="s">
        <v>677</v>
      </c>
      <c r="M50" s="145" t="s">
        <v>643</v>
      </c>
      <c r="N50" s="146" t="s">
        <v>679</v>
      </c>
    </row>
    <row r="52" spans="1:14" x14ac:dyDescent="0.2">
      <c r="A52" s="60" t="s">
        <v>222</v>
      </c>
      <c r="B52" s="176">
        <f>IF(B12&lt;&gt;"",B12,"")</f>
        <v>0</v>
      </c>
      <c r="C52" s="71">
        <f>'G-1 Pt III'!E23</f>
        <v>0</v>
      </c>
      <c r="D52" s="147">
        <f>'G-1 Pt IV'!D24</f>
        <v>0</v>
      </c>
      <c r="E52" s="232">
        <v>0</v>
      </c>
      <c r="F52" s="147">
        <f>'G-1 Pt IV'!F24</f>
        <v>0</v>
      </c>
      <c r="G52" s="71">
        <f>'G-1 Pt IV'!G24</f>
        <v>0</v>
      </c>
      <c r="H52" s="84">
        <f>F52*G52</f>
        <v>0</v>
      </c>
      <c r="I52" s="84">
        <f>F52*C52*M52</f>
        <v>0</v>
      </c>
      <c r="J52" s="157">
        <f>IF(C52&lt;&gt;0,-(H52-I52)*0.41/C52,0)</f>
        <v>0</v>
      </c>
      <c r="K52" s="147">
        <f>D52+E52+J52</f>
        <v>0</v>
      </c>
      <c r="L52" s="147">
        <f>C52*K52</f>
        <v>0</v>
      </c>
      <c r="M52" s="162">
        <f>G12</f>
        <v>0</v>
      </c>
      <c r="N52" s="147">
        <f>L52*M52</f>
        <v>0</v>
      </c>
    </row>
    <row r="53" spans="1:14" x14ac:dyDescent="0.2">
      <c r="A53" s="88"/>
      <c r="B53" s="177"/>
      <c r="E53" s="231"/>
    </row>
    <row r="54" spans="1:14" x14ac:dyDescent="0.2">
      <c r="A54" s="60" t="s">
        <v>223</v>
      </c>
      <c r="B54" s="176">
        <f>IF(B14&lt;&gt;"",B14,"")</f>
        <v>0</v>
      </c>
      <c r="C54" s="71">
        <f>'G-1 Pt III'!E25</f>
        <v>0</v>
      </c>
      <c r="D54" s="148">
        <f>'G-1 Pt IV'!D26</f>
        <v>0</v>
      </c>
      <c r="E54" s="233">
        <v>0</v>
      </c>
      <c r="F54" s="148">
        <f>'G-1 Pt IV'!F26</f>
        <v>0</v>
      </c>
      <c r="G54" s="71">
        <f>'G-1 Pt IV'!G26</f>
        <v>0</v>
      </c>
      <c r="H54" s="160">
        <f>F54*G54</f>
        <v>0</v>
      </c>
      <c r="I54" s="160">
        <f>F54*C54*M54</f>
        <v>0</v>
      </c>
      <c r="J54" s="161">
        <f>IF(C54&lt;&gt;0,-(H54-I54)*0.41/C54,0)</f>
        <v>0</v>
      </c>
      <c r="K54" s="161">
        <f>D54+E54+J54</f>
        <v>0</v>
      </c>
      <c r="L54" s="161">
        <f>C54*K54</f>
        <v>0</v>
      </c>
      <c r="M54" s="162">
        <f>G14</f>
        <v>0</v>
      </c>
      <c r="N54" s="161">
        <f>L54*M54</f>
        <v>0</v>
      </c>
    </row>
    <row r="55" spans="1:14" x14ac:dyDescent="0.2">
      <c r="A55" s="88"/>
      <c r="B55" s="178"/>
      <c r="E55" s="231"/>
    </row>
    <row r="56" spans="1:14" x14ac:dyDescent="0.2">
      <c r="A56" s="60" t="s">
        <v>224</v>
      </c>
      <c r="B56" s="176">
        <f>IF(B16&lt;&gt;"",B16,"")</f>
        <v>0</v>
      </c>
      <c r="C56" s="71">
        <f>'G-1 Pt III'!E27</f>
        <v>0</v>
      </c>
      <c r="D56" s="148">
        <f>'G-1 Pt IV'!D28</f>
        <v>0</v>
      </c>
      <c r="E56" s="233">
        <v>0</v>
      </c>
      <c r="F56" s="148">
        <f>'G-1 Pt IV'!F28</f>
        <v>0</v>
      </c>
      <c r="G56" s="71">
        <f>'G-1 Pt IV'!G28</f>
        <v>0</v>
      </c>
      <c r="H56" s="160">
        <f>F56*G56</f>
        <v>0</v>
      </c>
      <c r="I56" s="160">
        <f>F56*C56*M56</f>
        <v>0</v>
      </c>
      <c r="J56" s="161">
        <f>IF(C56&lt;&gt;0,-(H56-I56)*0.41/C56,0)</f>
        <v>0</v>
      </c>
      <c r="K56" s="161">
        <f>D56+E56+J56</f>
        <v>0</v>
      </c>
      <c r="L56" s="161">
        <f>C56*K56</f>
        <v>0</v>
      </c>
      <c r="M56" s="162">
        <f>G16</f>
        <v>0</v>
      </c>
      <c r="N56" s="161">
        <f>L56*M56</f>
        <v>0</v>
      </c>
    </row>
    <row r="57" spans="1:14" x14ac:dyDescent="0.2">
      <c r="A57" s="88"/>
      <c r="B57" s="178"/>
      <c r="E57" s="231"/>
    </row>
    <row r="58" spans="1:14" x14ac:dyDescent="0.2">
      <c r="A58" s="60" t="s">
        <v>225</v>
      </c>
      <c r="B58" s="176">
        <f>IF(B18&lt;&gt;"",B18,"")</f>
        <v>0</v>
      </c>
      <c r="C58" s="71">
        <f>'G-1 Pt III'!E29</f>
        <v>0</v>
      </c>
      <c r="D58" s="148">
        <f>'G-1 Pt IV'!D30</f>
        <v>0</v>
      </c>
      <c r="E58" s="233">
        <v>0</v>
      </c>
      <c r="F58" s="148">
        <f>'G-1 Pt IV'!F30</f>
        <v>0</v>
      </c>
      <c r="G58" s="71">
        <f>'G-1 Pt IV'!G30</f>
        <v>0</v>
      </c>
      <c r="H58" s="160">
        <f>F58*G58</f>
        <v>0</v>
      </c>
      <c r="I58" s="160">
        <f>F58*C58*M58</f>
        <v>0</v>
      </c>
      <c r="J58" s="161">
        <f>IF(C58&lt;&gt;0,-(H58-I58)*0.41/C58,0)</f>
        <v>0</v>
      </c>
      <c r="K58" s="161">
        <f>D58+E58+J58</f>
        <v>0</v>
      </c>
      <c r="L58" s="161">
        <f>C58*K58</f>
        <v>0</v>
      </c>
      <c r="M58" s="162">
        <f>G18</f>
        <v>0</v>
      </c>
      <c r="N58" s="161">
        <f>L58*M58</f>
        <v>0</v>
      </c>
    </row>
    <row r="59" spans="1:14" x14ac:dyDescent="0.2">
      <c r="A59" s="88"/>
      <c r="B59" s="178"/>
      <c r="E59" s="231"/>
    </row>
    <row r="60" spans="1:14" x14ac:dyDescent="0.2">
      <c r="A60" s="60" t="s">
        <v>660</v>
      </c>
      <c r="B60" s="176">
        <f>IF(B20&lt;&gt;"",B20,"")</f>
        <v>0</v>
      </c>
      <c r="C60" s="71">
        <f>'G-1 Pt III'!E31</f>
        <v>0</v>
      </c>
      <c r="D60" s="148">
        <f>'G-1 Pt IV'!D32</f>
        <v>0</v>
      </c>
      <c r="E60" s="233">
        <v>0</v>
      </c>
      <c r="F60" s="148">
        <f>'G-1 Pt IV'!F32</f>
        <v>0</v>
      </c>
      <c r="G60" s="71">
        <f>'G-1 Pt IV'!G32</f>
        <v>0</v>
      </c>
      <c r="H60" s="160">
        <f>F60*G60</f>
        <v>0</v>
      </c>
      <c r="I60" s="160">
        <f>F60*C60*M60</f>
        <v>0</v>
      </c>
      <c r="J60" s="161">
        <f>IF(C60&lt;&gt;0,-(H60-I60)*0.41/C60,0)</f>
        <v>0</v>
      </c>
      <c r="K60" s="161">
        <f>D60+E60+J60</f>
        <v>0</v>
      </c>
      <c r="L60" s="161">
        <f>C60*K60</f>
        <v>0</v>
      </c>
      <c r="M60" s="162">
        <f>G20</f>
        <v>0</v>
      </c>
      <c r="N60" s="161">
        <f>L60*M60</f>
        <v>0</v>
      </c>
    </row>
    <row r="61" spans="1:14" x14ac:dyDescent="0.2">
      <c r="A61" s="88"/>
      <c r="B61" s="178"/>
      <c r="E61" s="231"/>
    </row>
    <row r="62" spans="1:14" x14ac:dyDescent="0.2">
      <c r="A62" s="60" t="s">
        <v>227</v>
      </c>
      <c r="B62" s="176">
        <f>IF(B22&lt;&gt;"",B22,"")</f>
        <v>0</v>
      </c>
      <c r="C62" s="71">
        <f>'G-1 Pt III'!E33</f>
        <v>0</v>
      </c>
      <c r="D62" s="148">
        <f>'G-1 Pt IV'!D34</f>
        <v>0</v>
      </c>
      <c r="E62" s="233">
        <v>0</v>
      </c>
      <c r="F62" s="148">
        <f>'G-1 Pt IV'!F34</f>
        <v>0</v>
      </c>
      <c r="G62" s="71">
        <f>'G-1 Pt IV'!G34</f>
        <v>0</v>
      </c>
      <c r="H62" s="160">
        <f>F62*G62</f>
        <v>0</v>
      </c>
      <c r="I62" s="160">
        <f>F62*C62*M62</f>
        <v>0</v>
      </c>
      <c r="J62" s="161">
        <f>IF(C62&lt;&gt;0,-(H62-I62)*0.41/C62,0)</f>
        <v>0</v>
      </c>
      <c r="K62" s="161">
        <f>D62+E62+J62</f>
        <v>0</v>
      </c>
      <c r="L62" s="161">
        <f>C62*K62</f>
        <v>0</v>
      </c>
      <c r="M62" s="162">
        <f>G22</f>
        <v>0</v>
      </c>
      <c r="N62" s="161">
        <f>L62*M62</f>
        <v>0</v>
      </c>
    </row>
    <row r="63" spans="1:14" x14ac:dyDescent="0.2">
      <c r="A63" s="88"/>
      <c r="B63" s="178"/>
      <c r="E63" s="231"/>
    </row>
    <row r="64" spans="1:14" x14ac:dyDescent="0.2">
      <c r="A64" s="60" t="s">
        <v>229</v>
      </c>
      <c r="B64" s="176">
        <f>IF(B24&lt;&gt;"",B24,"")</f>
        <v>0</v>
      </c>
      <c r="C64" s="71">
        <f>'G-1 Pt III'!E35</f>
        <v>0</v>
      </c>
      <c r="D64" s="148">
        <f>'G-1 Pt IV'!D36</f>
        <v>0</v>
      </c>
      <c r="E64" s="233">
        <v>0</v>
      </c>
      <c r="F64" s="148">
        <f>'G-1 Pt IV'!F36</f>
        <v>0</v>
      </c>
      <c r="G64" s="71">
        <f>'G-1 Pt IV'!G36</f>
        <v>0</v>
      </c>
      <c r="H64" s="160">
        <f>F64*G64</f>
        <v>0</v>
      </c>
      <c r="I64" s="160">
        <f>F64*C64*M64</f>
        <v>0</v>
      </c>
      <c r="J64" s="161">
        <f>IF(C64&lt;&gt;0,-(H64-I64)*0.41/C64,0)</f>
        <v>0</v>
      </c>
      <c r="K64" s="161">
        <f>D64+E64+J64</f>
        <v>0</v>
      </c>
      <c r="L64" s="161">
        <f>C64*K64</f>
        <v>0</v>
      </c>
      <c r="M64" s="162">
        <f>G24</f>
        <v>0</v>
      </c>
      <c r="N64" s="161">
        <f>L64*M64</f>
        <v>0</v>
      </c>
    </row>
    <row r="65" spans="1:14" x14ac:dyDescent="0.2">
      <c r="A65" s="88"/>
      <c r="B65" s="178"/>
      <c r="E65" s="231"/>
    </row>
    <row r="66" spans="1:14" x14ac:dyDescent="0.2">
      <c r="A66" s="60" t="s">
        <v>230</v>
      </c>
      <c r="B66" s="176">
        <f>IF(B26&lt;&gt;"",B26,"")</f>
        <v>0</v>
      </c>
      <c r="C66" s="71">
        <f>'G-1 Pt III'!E37</f>
        <v>0</v>
      </c>
      <c r="D66" s="148">
        <f>'G-1 Pt IV'!D38</f>
        <v>0</v>
      </c>
      <c r="E66" s="233">
        <v>0</v>
      </c>
      <c r="F66" s="148">
        <f>'G-1 Pt IV'!F38</f>
        <v>0</v>
      </c>
      <c r="G66" s="71">
        <f>'G-1 Pt IV'!G38</f>
        <v>0</v>
      </c>
      <c r="H66" s="160">
        <f>F66*G66</f>
        <v>0</v>
      </c>
      <c r="I66" s="160">
        <f>F66*C66*M66</f>
        <v>0</v>
      </c>
      <c r="J66" s="161">
        <f>IF(C66&lt;&gt;0,-(H66-I66)*0.41/C66,0)</f>
        <v>0</v>
      </c>
      <c r="K66" s="161">
        <f>D66+E66+J66</f>
        <v>0</v>
      </c>
      <c r="L66" s="161">
        <f>C66*K66</f>
        <v>0</v>
      </c>
      <c r="M66" s="162">
        <f>G26</f>
        <v>0</v>
      </c>
      <c r="N66" s="161">
        <f>L66*M66</f>
        <v>0</v>
      </c>
    </row>
    <row r="67" spans="1:14" x14ac:dyDescent="0.2">
      <c r="A67" s="88"/>
      <c r="B67" s="178"/>
      <c r="E67" s="231"/>
    </row>
    <row r="68" spans="1:14" x14ac:dyDescent="0.2">
      <c r="A68" s="60" t="s">
        <v>231</v>
      </c>
      <c r="B68" s="176">
        <f>IF(B28&lt;&gt;"",B28,"")</f>
        <v>0</v>
      </c>
      <c r="C68" s="71">
        <f>'G-1 Pt III'!E39</f>
        <v>0</v>
      </c>
      <c r="D68" s="148">
        <f>'G-1 Pt IV'!D40</f>
        <v>0</v>
      </c>
      <c r="E68" s="233">
        <v>0</v>
      </c>
      <c r="F68" s="148">
        <f>'G-1 Pt IV'!F40</f>
        <v>0</v>
      </c>
      <c r="G68" s="71">
        <f>'G-1 Pt IV'!G40</f>
        <v>0</v>
      </c>
      <c r="H68" s="160">
        <f>F68*G68</f>
        <v>0</v>
      </c>
      <c r="I68" s="160">
        <f>F68*C68*M68</f>
        <v>0</v>
      </c>
      <c r="J68" s="161">
        <f>IF(C68&lt;&gt;0,-(H68-I68)*0.41/C68,0)</f>
        <v>0</v>
      </c>
      <c r="K68" s="161">
        <f>D68+E68+J68</f>
        <v>0</v>
      </c>
      <c r="L68" s="161">
        <f>C68*K68</f>
        <v>0</v>
      </c>
      <c r="M68" s="162">
        <f>G28</f>
        <v>0</v>
      </c>
      <c r="N68" s="161">
        <f>L68*M68</f>
        <v>0</v>
      </c>
    </row>
    <row r="69" spans="1:14" x14ac:dyDescent="0.2">
      <c r="A69" s="88"/>
      <c r="B69" s="178"/>
      <c r="E69" s="231"/>
    </row>
    <row r="70" spans="1:14" x14ac:dyDescent="0.2">
      <c r="A70" s="60" t="s">
        <v>232</v>
      </c>
      <c r="B70" s="176">
        <f>IF(B30&lt;&gt;"",B30,"")</f>
        <v>0</v>
      </c>
      <c r="C70" s="71">
        <f>'G-1 Pt III'!E41</f>
        <v>0</v>
      </c>
      <c r="D70" s="148">
        <f>'G-1 Pt IV'!D42</f>
        <v>0</v>
      </c>
      <c r="E70" s="233">
        <v>0</v>
      </c>
      <c r="F70" s="148">
        <f>'G-1 Pt IV'!F42</f>
        <v>0</v>
      </c>
      <c r="G70" s="71">
        <f>'G-1 Pt IV'!G42</f>
        <v>0</v>
      </c>
      <c r="H70" s="160">
        <f>F70*G70</f>
        <v>0</v>
      </c>
      <c r="I70" s="160">
        <f>F70*C70*M70</f>
        <v>0</v>
      </c>
      <c r="J70" s="161">
        <f>IF(C70&lt;&gt;0,-(H70-I70)*0.41/C70,0)</f>
        <v>0</v>
      </c>
      <c r="K70" s="161">
        <f>D70+E70+J70</f>
        <v>0</v>
      </c>
      <c r="L70" s="161">
        <f>C70*K70</f>
        <v>0</v>
      </c>
      <c r="M70" s="162">
        <f>G30</f>
        <v>0</v>
      </c>
      <c r="N70" s="161">
        <f>L70*M70</f>
        <v>0</v>
      </c>
    </row>
    <row r="71" spans="1:14" x14ac:dyDescent="0.2">
      <c r="A71" s="88"/>
      <c r="B71" s="178"/>
      <c r="E71" s="231"/>
    </row>
    <row r="72" spans="1:14" x14ac:dyDescent="0.2">
      <c r="A72" s="60" t="s">
        <v>233</v>
      </c>
      <c r="B72" s="176">
        <f>IF(B32&lt;&gt;"",B32,"")</f>
        <v>0</v>
      </c>
      <c r="C72" s="71">
        <f>'G-1 Pt III'!E43</f>
        <v>0</v>
      </c>
      <c r="D72" s="148">
        <f>'G-1 Pt IV'!D44</f>
        <v>0</v>
      </c>
      <c r="E72" s="233">
        <v>0</v>
      </c>
      <c r="F72" s="148">
        <f>'G-1 Pt IV'!F44</f>
        <v>0</v>
      </c>
      <c r="G72" s="71">
        <f>'G-1 Pt IV'!G44</f>
        <v>0</v>
      </c>
      <c r="H72" s="160">
        <f>F72*G72</f>
        <v>0</v>
      </c>
      <c r="I72" s="160">
        <f>F72*C72*M72</f>
        <v>0</v>
      </c>
      <c r="J72" s="161">
        <f>IF(C72&lt;&gt;0,-(H72-I72)*0.41/C72,0)</f>
        <v>0</v>
      </c>
      <c r="K72" s="161">
        <f>D72+E72+J72</f>
        <v>0</v>
      </c>
      <c r="L72" s="161">
        <f>C72*K72</f>
        <v>0</v>
      </c>
      <c r="M72" s="162">
        <f>G32</f>
        <v>0</v>
      </c>
      <c r="N72" s="161">
        <f>L72*M72</f>
        <v>0</v>
      </c>
    </row>
    <row r="73" spans="1:14" x14ac:dyDescent="0.2">
      <c r="A73" s="88"/>
      <c r="B73" s="178"/>
      <c r="E73" s="231"/>
    </row>
    <row r="74" spans="1:14" x14ac:dyDescent="0.2">
      <c r="A74" s="60" t="s">
        <v>234</v>
      </c>
      <c r="B74" s="176">
        <f>IF(B34&lt;&gt;"",B34,"")</f>
        <v>0</v>
      </c>
      <c r="C74" s="71">
        <f>'G-1 Pt III'!E45</f>
        <v>0</v>
      </c>
      <c r="D74" s="148">
        <f>'G-1 Pt IV'!D46</f>
        <v>0</v>
      </c>
      <c r="E74" s="233">
        <v>0</v>
      </c>
      <c r="F74" s="148">
        <f>'G-1 Pt IV'!F46</f>
        <v>0</v>
      </c>
      <c r="G74" s="71">
        <f>'G-1 Pt IV'!G46</f>
        <v>0</v>
      </c>
      <c r="H74" s="160">
        <f>F74*G74</f>
        <v>0</v>
      </c>
      <c r="I74" s="160">
        <f>F74*C74*M74</f>
        <v>0</v>
      </c>
      <c r="J74" s="161">
        <f>IF(C74&lt;&gt;0,-(H74-I74)*0.41/C74,0)</f>
        <v>0</v>
      </c>
      <c r="K74" s="161">
        <f>D74+E74+J74</f>
        <v>0</v>
      </c>
      <c r="L74" s="161">
        <f>C74*K74</f>
        <v>0</v>
      </c>
      <c r="M74" s="162">
        <f>G34</f>
        <v>0</v>
      </c>
      <c r="N74" s="161">
        <f>L74*M74</f>
        <v>0</v>
      </c>
    </row>
    <row r="75" spans="1:14" x14ac:dyDescent="0.2">
      <c r="A75" s="88"/>
      <c r="B75" s="178"/>
      <c r="E75" s="231"/>
    </row>
    <row r="76" spans="1:14" x14ac:dyDescent="0.2">
      <c r="A76" s="60" t="s">
        <v>235</v>
      </c>
      <c r="B76" s="176">
        <f>IF(B36&lt;&gt;"",B36,"")</f>
        <v>0</v>
      </c>
      <c r="C76" s="71">
        <f>'G-1 Pt III'!E47</f>
        <v>0</v>
      </c>
      <c r="D76" s="148">
        <f>'G-1 Pt IV'!D48</f>
        <v>0</v>
      </c>
      <c r="E76" s="233">
        <v>0</v>
      </c>
      <c r="F76" s="148">
        <f>'G-1 Pt IV'!F48</f>
        <v>0</v>
      </c>
      <c r="G76" s="71">
        <f>'G-1 Pt IV'!G48</f>
        <v>0</v>
      </c>
      <c r="H76" s="160">
        <f>F76*G76</f>
        <v>0</v>
      </c>
      <c r="I76" s="160">
        <f>F76*C76*M76</f>
        <v>0</v>
      </c>
      <c r="J76" s="161">
        <f>IF(C76&lt;&gt;0,-(H76-I76)*0.41/C76,0)</f>
        <v>0</v>
      </c>
      <c r="K76" s="161">
        <f>D76+E76+J76</f>
        <v>0</v>
      </c>
      <c r="L76" s="161">
        <f>C76*K76</f>
        <v>0</v>
      </c>
      <c r="M76" s="162">
        <f>G36</f>
        <v>0</v>
      </c>
      <c r="N76" s="161">
        <f>L76*M76</f>
        <v>0</v>
      </c>
    </row>
    <row r="77" spans="1:14" x14ac:dyDescent="0.2">
      <c r="A77" s="88"/>
      <c r="B77" s="178"/>
      <c r="E77" s="231"/>
    </row>
    <row r="78" spans="1:14" ht="15" thickBot="1" x14ac:dyDescent="0.25">
      <c r="A78" s="60" t="s">
        <v>236</v>
      </c>
      <c r="B78" s="179">
        <f>IF(B38&lt;&gt;"",B38,"")</f>
        <v>0</v>
      </c>
      <c r="C78" s="163">
        <f>'G-1 Pt III'!E49</f>
        <v>0</v>
      </c>
      <c r="D78" s="180">
        <f>'G-1 Pt IV'!D50</f>
        <v>0</v>
      </c>
      <c r="E78" s="234">
        <v>0</v>
      </c>
      <c r="F78" s="180">
        <f>'G-1 Pt IV'!F50</f>
        <v>0</v>
      </c>
      <c r="G78" s="163">
        <f>'G-1 Pt IV'!G50</f>
        <v>0</v>
      </c>
      <c r="H78" s="165">
        <f>F78*G78</f>
        <v>0</v>
      </c>
      <c r="I78" s="165">
        <f>F78*C78*M78</f>
        <v>0</v>
      </c>
      <c r="J78" s="166">
        <f>IF(C78&lt;&gt;0,-(H78-I78)*0.41/C78,0)</f>
        <v>0</v>
      </c>
      <c r="K78" s="166">
        <f>D78+E78+J78</f>
        <v>0</v>
      </c>
      <c r="L78" s="166">
        <f>C78*K78</f>
        <v>0</v>
      </c>
      <c r="M78" s="167">
        <f>G38</f>
        <v>0</v>
      </c>
      <c r="N78" s="166">
        <f>L78*M78</f>
        <v>0</v>
      </c>
    </row>
    <row r="79" spans="1:14" x14ac:dyDescent="0.2">
      <c r="A79" s="88"/>
    </row>
    <row r="80" spans="1:14" ht="15" thickBot="1" x14ac:dyDescent="0.25">
      <c r="A80" s="60" t="s">
        <v>237</v>
      </c>
      <c r="B80" s="16" t="s">
        <v>649</v>
      </c>
      <c r="C80" s="168">
        <f>SUM(C52:C78)</f>
        <v>0</v>
      </c>
      <c r="G80" s="168">
        <f>SUM(G52:G78)</f>
        <v>0</v>
      </c>
      <c r="H80" s="86">
        <f>SUM(H52:H78)</f>
        <v>0</v>
      </c>
      <c r="I80" s="86">
        <f>SUM(I52:I78)</f>
        <v>0</v>
      </c>
      <c r="L80" s="149">
        <f>SUM(L52:L78)</f>
        <v>0</v>
      </c>
      <c r="N80" s="149">
        <f>SUM(N52:N78)</f>
        <v>0</v>
      </c>
    </row>
    <row r="81" spans="1:14" ht="15" thickTop="1" x14ac:dyDescent="0.2">
      <c r="A81" s="88"/>
      <c r="N81" s="88" t="s">
        <v>680</v>
      </c>
    </row>
  </sheetData>
  <sheetProtection password="8CA5" sheet="1" objects="1" scenarios="1"/>
  <pageMargins left="0.7" right="0.7" top="0.75" bottom="0.75" header="0.3" footer="0.3"/>
  <pageSetup scale="51"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34"/>
  <sheetViews>
    <sheetView workbookViewId="0">
      <selection activeCell="G36" sqref="G36"/>
    </sheetView>
  </sheetViews>
  <sheetFormatPr defaultColWidth="9.140625" defaultRowHeight="15" x14ac:dyDescent="0.2"/>
  <cols>
    <col min="1" max="1" width="23.42578125" style="12" customWidth="1"/>
    <col min="2" max="2" width="10.140625" style="13" bestFit="1" customWidth="1"/>
    <col min="3" max="3" width="51.140625" style="8" customWidth="1"/>
    <col min="4" max="4" width="9.140625" style="13"/>
    <col min="5" max="16384" width="9.140625" style="1"/>
  </cols>
  <sheetData>
    <row r="1" spans="1:6" ht="14.25" x14ac:dyDescent="0.2">
      <c r="A1" s="1"/>
      <c r="B1" s="1"/>
      <c r="C1" s="1"/>
      <c r="D1" s="1"/>
    </row>
    <row r="2" spans="1:6" ht="18" x14ac:dyDescent="0.25">
      <c r="A2" s="2" t="str">
        <f>CONCATENATE("NEW MAJOR REVISION - VERSION #",B5)</f>
        <v>NEW MAJOR REVISION - VERSION #5.0.1</v>
      </c>
      <c r="B2" s="1"/>
      <c r="C2" s="1"/>
      <c r="D2" s="1"/>
    </row>
    <row r="3" spans="1:6" ht="14.25" x14ac:dyDescent="0.2">
      <c r="A3" s="4" t="s">
        <v>0</v>
      </c>
      <c r="B3" s="1"/>
      <c r="C3" s="1"/>
      <c r="D3" s="1"/>
    </row>
    <row r="4" spans="1:6" x14ac:dyDescent="0.25">
      <c r="A4" s="3"/>
      <c r="B4" s="1"/>
      <c r="C4" s="1"/>
      <c r="D4" s="1"/>
    </row>
    <row r="5" spans="1:6" ht="18" x14ac:dyDescent="0.25">
      <c r="A5" s="2" t="s">
        <v>1</v>
      </c>
      <c r="B5" s="2" t="s">
        <v>782</v>
      </c>
      <c r="C5" s="6">
        <v>43251</v>
      </c>
      <c r="D5" s="1"/>
    </row>
    <row r="6" spans="1:6" ht="14.25" x14ac:dyDescent="0.2">
      <c r="A6" s="1"/>
      <c r="B6" s="1"/>
      <c r="C6" s="1"/>
      <c r="D6" s="1"/>
    </row>
    <row r="7" spans="1:6" x14ac:dyDescent="0.25">
      <c r="A7" s="3" t="s">
        <v>3</v>
      </c>
      <c r="B7" s="1"/>
      <c r="C7" s="1"/>
      <c r="D7" s="1"/>
    </row>
    <row r="8" spans="1:6" ht="14.25" x14ac:dyDescent="0.2">
      <c r="A8" s="1"/>
      <c r="B8" s="1"/>
      <c r="C8" s="1"/>
      <c r="D8" s="1"/>
    </row>
    <row r="9" spans="1:6" ht="14.25" x14ac:dyDescent="0.2">
      <c r="A9" s="14" t="s">
        <v>4</v>
      </c>
      <c r="B9" s="14" t="s">
        <v>5</v>
      </c>
      <c r="C9" s="15" t="s">
        <v>6</v>
      </c>
      <c r="D9" s="14" t="s">
        <v>7</v>
      </c>
      <c r="E9" s="5"/>
      <c r="F9" s="5"/>
    </row>
    <row r="10" spans="1:6" ht="51" x14ac:dyDescent="0.2">
      <c r="A10" s="9" t="s">
        <v>2</v>
      </c>
      <c r="B10" s="10">
        <v>42657</v>
      </c>
      <c r="C10" s="7" t="s">
        <v>8</v>
      </c>
      <c r="D10" s="11" t="s">
        <v>9</v>
      </c>
      <c r="E10" s="5"/>
      <c r="F10" s="5"/>
    </row>
    <row r="11" spans="1:6" ht="14.25" x14ac:dyDescent="0.2">
      <c r="A11" s="9"/>
      <c r="B11" s="11"/>
      <c r="C11" s="7"/>
      <c r="D11" s="11"/>
      <c r="E11" s="5"/>
      <c r="F11" s="5"/>
    </row>
    <row r="12" spans="1:6" ht="89.25" x14ac:dyDescent="0.2">
      <c r="A12" s="9" t="s">
        <v>782</v>
      </c>
      <c r="B12" s="10">
        <v>43168</v>
      </c>
      <c r="C12" s="7" t="s">
        <v>790</v>
      </c>
      <c r="D12" s="11" t="s">
        <v>783</v>
      </c>
      <c r="E12" s="5"/>
      <c r="F12" s="5"/>
    </row>
    <row r="13" spans="1:6" ht="14.25" x14ac:dyDescent="0.2">
      <c r="A13" s="9"/>
      <c r="B13" s="11"/>
      <c r="C13" s="7"/>
      <c r="D13" s="11"/>
      <c r="E13" s="5"/>
      <c r="F13" s="5"/>
    </row>
    <row r="14" spans="1:6" ht="14.25" x14ac:dyDescent="0.2">
      <c r="A14" s="9"/>
      <c r="B14" s="11"/>
      <c r="C14" s="7"/>
      <c r="D14" s="11"/>
      <c r="E14" s="5"/>
      <c r="F14" s="5"/>
    </row>
    <row r="15" spans="1:6" ht="14.25" x14ac:dyDescent="0.2">
      <c r="A15" s="9"/>
      <c r="B15" s="11"/>
      <c r="C15" s="7"/>
      <c r="D15" s="11"/>
      <c r="E15" s="5"/>
      <c r="F15" s="5"/>
    </row>
    <row r="16" spans="1:6" ht="14.25" x14ac:dyDescent="0.2">
      <c r="A16" s="9"/>
      <c r="B16" s="11"/>
      <c r="C16" s="7"/>
      <c r="D16" s="11"/>
      <c r="E16" s="5"/>
      <c r="F16" s="5"/>
    </row>
    <row r="17" spans="1:6" ht="14.25" x14ac:dyDescent="0.2">
      <c r="A17" s="9"/>
      <c r="B17" s="11"/>
      <c r="C17" s="7"/>
      <c r="D17" s="11"/>
      <c r="E17" s="5"/>
      <c r="F17" s="5"/>
    </row>
    <row r="18" spans="1:6" ht="14.25" x14ac:dyDescent="0.2">
      <c r="A18" s="9"/>
      <c r="B18" s="11"/>
      <c r="C18" s="7"/>
      <c r="D18" s="11"/>
      <c r="E18" s="5"/>
      <c r="F18" s="5"/>
    </row>
    <row r="19" spans="1:6" ht="14.25" x14ac:dyDescent="0.2">
      <c r="A19" s="9"/>
      <c r="B19" s="11"/>
      <c r="C19" s="7"/>
      <c r="D19" s="11"/>
      <c r="E19" s="5"/>
      <c r="F19" s="5"/>
    </row>
    <row r="20" spans="1:6" ht="14.25" x14ac:dyDescent="0.2">
      <c r="A20" s="9"/>
      <c r="B20" s="11"/>
      <c r="C20" s="7"/>
      <c r="D20" s="11"/>
      <c r="E20" s="5"/>
      <c r="F20" s="5"/>
    </row>
    <row r="21" spans="1:6" ht="14.25" x14ac:dyDescent="0.2">
      <c r="A21" s="9"/>
      <c r="B21" s="11"/>
      <c r="C21" s="7"/>
      <c r="D21" s="11"/>
      <c r="E21" s="5"/>
      <c r="F21" s="5"/>
    </row>
    <row r="22" spans="1:6" ht="14.25" x14ac:dyDescent="0.2">
      <c r="A22" s="9"/>
      <c r="B22" s="11"/>
      <c r="C22" s="7"/>
      <c r="D22" s="11"/>
      <c r="E22" s="5"/>
      <c r="F22" s="5"/>
    </row>
    <row r="23" spans="1:6" ht="14.25" x14ac:dyDescent="0.2">
      <c r="A23" s="9"/>
      <c r="B23" s="11"/>
      <c r="C23" s="7"/>
      <c r="D23" s="11"/>
      <c r="E23" s="5"/>
      <c r="F23" s="5"/>
    </row>
    <row r="24" spans="1:6" ht="14.25" x14ac:dyDescent="0.2">
      <c r="A24" s="9"/>
      <c r="B24" s="11"/>
      <c r="C24" s="7"/>
      <c r="D24" s="11"/>
      <c r="E24" s="5"/>
      <c r="F24" s="5"/>
    </row>
    <row r="25" spans="1:6" ht="14.25" x14ac:dyDescent="0.2">
      <c r="A25" s="9"/>
      <c r="B25" s="11"/>
      <c r="C25" s="7"/>
      <c r="D25" s="11"/>
      <c r="E25" s="5"/>
      <c r="F25" s="5"/>
    </row>
    <row r="26" spans="1:6" ht="14.25" x14ac:dyDescent="0.2">
      <c r="A26" s="9"/>
      <c r="B26" s="11"/>
      <c r="C26" s="7"/>
      <c r="D26" s="11"/>
      <c r="E26" s="5"/>
      <c r="F26" s="5"/>
    </row>
    <row r="27" spans="1:6" ht="14.25" x14ac:dyDescent="0.2">
      <c r="A27" s="9"/>
      <c r="B27" s="11"/>
      <c r="C27" s="7"/>
      <c r="D27" s="11"/>
      <c r="E27" s="5"/>
      <c r="F27" s="5"/>
    </row>
    <row r="28" spans="1:6" ht="14.25" x14ac:dyDescent="0.2">
      <c r="A28" s="9"/>
      <c r="B28" s="11"/>
      <c r="C28" s="7"/>
      <c r="D28" s="11"/>
      <c r="E28" s="5"/>
      <c r="F28" s="5"/>
    </row>
    <row r="29" spans="1:6" ht="14.25" x14ac:dyDescent="0.2">
      <c r="A29" s="9"/>
      <c r="B29" s="11"/>
      <c r="C29" s="7"/>
      <c r="D29" s="11"/>
      <c r="E29" s="5"/>
      <c r="F29" s="5"/>
    </row>
    <row r="30" spans="1:6" ht="14.25" x14ac:dyDescent="0.2">
      <c r="A30" s="9"/>
      <c r="B30" s="11"/>
      <c r="C30" s="7"/>
      <c r="D30" s="11"/>
      <c r="E30" s="5"/>
      <c r="F30" s="5"/>
    </row>
    <row r="31" spans="1:6" ht="14.25" x14ac:dyDescent="0.2">
      <c r="A31" s="9"/>
      <c r="B31" s="11"/>
      <c r="C31" s="7"/>
      <c r="D31" s="11"/>
      <c r="E31" s="5"/>
      <c r="F31" s="5"/>
    </row>
    <row r="32" spans="1:6" ht="14.25" x14ac:dyDescent="0.2">
      <c r="A32" s="9"/>
      <c r="B32" s="11"/>
      <c r="C32" s="7"/>
      <c r="D32" s="11"/>
      <c r="E32" s="5"/>
      <c r="F32" s="5"/>
    </row>
    <row r="33" spans="1:6" ht="14.25" x14ac:dyDescent="0.2">
      <c r="A33" s="9"/>
      <c r="B33" s="11"/>
      <c r="C33" s="7"/>
      <c r="D33" s="11"/>
      <c r="E33" s="5"/>
      <c r="F33" s="5"/>
    </row>
    <row r="34" spans="1:6" ht="14.25" x14ac:dyDescent="0.2">
      <c r="A34" s="9"/>
      <c r="B34" s="11"/>
      <c r="C34" s="7"/>
      <c r="D34" s="11"/>
      <c r="E34" s="5"/>
      <c r="F34" s="5"/>
    </row>
  </sheetData>
  <sheetProtection password="8CA5"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F53"/>
  <sheetViews>
    <sheetView view="pageLayout" topLeftCell="A43" zoomScaleNormal="75" workbookViewId="0">
      <selection activeCell="H29" sqref="H29"/>
    </sheetView>
  </sheetViews>
  <sheetFormatPr defaultColWidth="9.140625" defaultRowHeight="14.25" x14ac:dyDescent="0.2"/>
  <cols>
    <col min="1" max="1" width="5" style="16" customWidth="1"/>
    <col min="2" max="2" width="24" style="16" customWidth="1"/>
    <col min="3" max="3" width="22.140625" style="16" customWidth="1"/>
    <col min="4" max="4" width="42.7109375" style="16" customWidth="1"/>
    <col min="5" max="16384" width="9.140625" style="16"/>
  </cols>
  <sheetData>
    <row r="4" spans="1:4" ht="18" x14ac:dyDescent="0.25">
      <c r="A4" s="25" t="s">
        <v>17</v>
      </c>
      <c r="C4" s="274"/>
      <c r="D4" s="274"/>
    </row>
    <row r="7" spans="1:4" ht="15" x14ac:dyDescent="0.2">
      <c r="A7" s="16" t="s">
        <v>18</v>
      </c>
      <c r="C7" s="275"/>
      <c r="D7" s="275"/>
    </row>
    <row r="9" spans="1:4" ht="15" x14ac:dyDescent="0.2">
      <c r="C9" s="275"/>
      <c r="D9" s="275"/>
    </row>
    <row r="11" spans="1:4" ht="15" x14ac:dyDescent="0.2">
      <c r="A11" s="16" t="s">
        <v>19</v>
      </c>
      <c r="C11" s="275"/>
      <c r="D11" s="275"/>
    </row>
    <row r="15" spans="1:4" ht="15" x14ac:dyDescent="0.25">
      <c r="B15" s="25" t="s">
        <v>20</v>
      </c>
      <c r="D15" s="26" t="s">
        <v>25</v>
      </c>
    </row>
    <row r="16" spans="1:4" ht="18" x14ac:dyDescent="0.25">
      <c r="B16" s="27" t="s">
        <v>21</v>
      </c>
      <c r="C16" s="235"/>
      <c r="D16" s="29"/>
    </row>
    <row r="17" spans="1:6" ht="15" x14ac:dyDescent="0.25">
      <c r="D17" s="29" t="s">
        <v>23</v>
      </c>
      <c r="E17" s="204"/>
    </row>
    <row r="18" spans="1:6" ht="18" x14ac:dyDescent="0.25">
      <c r="B18" s="27" t="s">
        <v>22</v>
      </c>
      <c r="C18" s="235"/>
      <c r="D18" s="29"/>
    </row>
    <row r="19" spans="1:6" ht="15" x14ac:dyDescent="0.25">
      <c r="D19" s="29" t="s">
        <v>24</v>
      </c>
      <c r="E19" s="204"/>
    </row>
    <row r="22" spans="1:6" ht="18" x14ac:dyDescent="0.25">
      <c r="A22" s="276" t="s">
        <v>26</v>
      </c>
      <c r="B22" s="276"/>
      <c r="C22" s="276"/>
      <c r="D22" s="276"/>
      <c r="E22" s="276"/>
    </row>
    <row r="23" spans="1:6" ht="18" x14ac:dyDescent="0.25">
      <c r="A23" s="276" t="s">
        <v>27</v>
      </c>
      <c r="B23" s="276"/>
      <c r="C23" s="276"/>
      <c r="D23" s="276"/>
      <c r="E23" s="276"/>
    </row>
    <row r="25" spans="1:6" ht="15.75" x14ac:dyDescent="0.25">
      <c r="A25" s="30" t="s">
        <v>35</v>
      </c>
      <c r="B25" s="31" t="s">
        <v>28</v>
      </c>
      <c r="C25" s="31"/>
    </row>
    <row r="26" spans="1:6" ht="15.75" x14ac:dyDescent="0.25">
      <c r="A26" s="31"/>
      <c r="B26" s="31"/>
      <c r="C26" s="31"/>
    </row>
    <row r="27" spans="1:6" ht="15.75" x14ac:dyDescent="0.25">
      <c r="A27" s="30" t="s">
        <v>36</v>
      </c>
      <c r="B27" s="31" t="s">
        <v>29</v>
      </c>
      <c r="C27" s="31"/>
    </row>
    <row r="28" spans="1:6" ht="15.75" x14ac:dyDescent="0.25">
      <c r="A28" s="31"/>
      <c r="B28" s="31"/>
      <c r="C28" s="31"/>
    </row>
    <row r="29" spans="1:6" ht="15.75" x14ac:dyDescent="0.25">
      <c r="A29" s="30" t="s">
        <v>37</v>
      </c>
      <c r="B29" s="270" t="s">
        <v>30</v>
      </c>
      <c r="C29" s="270"/>
      <c r="D29" s="270"/>
      <c r="E29" s="270"/>
      <c r="F29" s="270"/>
    </row>
    <row r="30" spans="1:6" ht="15.75" x14ac:dyDescent="0.25">
      <c r="A30" s="31"/>
      <c r="B30" s="270"/>
      <c r="C30" s="270"/>
      <c r="D30" s="270"/>
      <c r="E30" s="270"/>
      <c r="F30" s="270"/>
    </row>
    <row r="31" spans="1:6" ht="15.75" x14ac:dyDescent="0.25">
      <c r="A31" s="31"/>
      <c r="B31" s="31"/>
      <c r="C31" s="31"/>
    </row>
    <row r="32" spans="1:6" ht="15.75" x14ac:dyDescent="0.25">
      <c r="A32" s="30" t="s">
        <v>38</v>
      </c>
      <c r="B32" s="31" t="s">
        <v>31</v>
      </c>
      <c r="C32" s="31"/>
    </row>
    <row r="33" spans="1:6" ht="15.75" x14ac:dyDescent="0.25">
      <c r="A33" s="31"/>
      <c r="B33" s="31"/>
      <c r="C33" s="31" t="s">
        <v>32</v>
      </c>
    </row>
    <row r="34" spans="1:6" ht="15.75" x14ac:dyDescent="0.25">
      <c r="A34" s="31"/>
      <c r="B34" s="31"/>
      <c r="C34" s="31" t="s">
        <v>792</v>
      </c>
    </row>
    <row r="35" spans="1:6" ht="15.75" x14ac:dyDescent="0.25">
      <c r="A35" s="31"/>
      <c r="B35" s="31"/>
      <c r="C35" s="31" t="s">
        <v>793</v>
      </c>
    </row>
    <row r="36" spans="1:6" ht="15.75" x14ac:dyDescent="0.25">
      <c r="A36" s="31"/>
      <c r="B36" s="31"/>
      <c r="C36" s="31"/>
    </row>
    <row r="37" spans="1:6" ht="15.75" x14ac:dyDescent="0.25">
      <c r="A37" s="31"/>
      <c r="B37" s="270" t="s">
        <v>565</v>
      </c>
      <c r="C37" s="270"/>
      <c r="D37" s="270"/>
      <c r="E37" s="270"/>
      <c r="F37" s="270"/>
    </row>
    <row r="38" spans="1:6" ht="15.75" x14ac:dyDescent="0.25">
      <c r="A38" s="31"/>
      <c r="B38" s="270"/>
      <c r="C38" s="270"/>
      <c r="D38" s="270"/>
      <c r="E38" s="270"/>
      <c r="F38" s="270"/>
    </row>
    <row r="39" spans="1:6" ht="15.75" x14ac:dyDescent="0.25">
      <c r="A39" s="31"/>
      <c r="B39" s="31"/>
      <c r="C39" s="31"/>
    </row>
    <row r="40" spans="1:6" ht="15.75" x14ac:dyDescent="0.25">
      <c r="A40" s="30" t="s">
        <v>39</v>
      </c>
      <c r="B40" s="270" t="s">
        <v>33</v>
      </c>
      <c r="C40" s="270"/>
      <c r="D40" s="270"/>
      <c r="E40" s="270"/>
      <c r="F40" s="270"/>
    </row>
    <row r="41" spans="1:6" ht="15.75" x14ac:dyDescent="0.25">
      <c r="A41" s="31"/>
      <c r="B41" s="270"/>
      <c r="C41" s="270"/>
      <c r="D41" s="270"/>
      <c r="E41" s="270"/>
      <c r="F41" s="270"/>
    </row>
    <row r="42" spans="1:6" ht="15.75" x14ac:dyDescent="0.25">
      <c r="A42" s="31"/>
      <c r="B42" s="31"/>
      <c r="C42" s="31"/>
    </row>
    <row r="43" spans="1:6" s="32" customFormat="1" ht="15.75" x14ac:dyDescent="0.25">
      <c r="A43" s="30" t="s">
        <v>40</v>
      </c>
      <c r="B43" s="270" t="s">
        <v>34</v>
      </c>
      <c r="C43" s="270"/>
      <c r="D43" s="270"/>
      <c r="E43" s="270"/>
      <c r="F43" s="270"/>
    </row>
    <row r="44" spans="1:6" s="32" customFormat="1" ht="15" x14ac:dyDescent="0.2">
      <c r="B44" s="270"/>
      <c r="C44" s="270"/>
      <c r="D44" s="270"/>
      <c r="E44" s="270"/>
      <c r="F44" s="270"/>
    </row>
    <row r="45" spans="1:6" s="32" customFormat="1" ht="15" x14ac:dyDescent="0.2">
      <c r="B45" s="270"/>
      <c r="C45" s="270"/>
      <c r="D45" s="270"/>
      <c r="E45" s="270"/>
      <c r="F45" s="270"/>
    </row>
    <row r="46" spans="1:6" ht="15" thickBot="1" x14ac:dyDescent="0.25"/>
    <row r="47" spans="1:6" ht="16.5" thickTop="1" thickBot="1" x14ac:dyDescent="0.3">
      <c r="A47" s="271" t="s">
        <v>789</v>
      </c>
      <c r="B47" s="272"/>
      <c r="C47" s="272"/>
      <c r="D47" s="272"/>
      <c r="E47" s="272"/>
      <c r="F47" s="273"/>
    </row>
    <row r="48" spans="1:6" ht="15" thickTop="1" x14ac:dyDescent="0.2"/>
    <row r="49" spans="2:4" ht="15" x14ac:dyDescent="0.25">
      <c r="B49" s="25" t="s">
        <v>42</v>
      </c>
      <c r="D49" s="25" t="s">
        <v>43</v>
      </c>
    </row>
    <row r="51" spans="2:4" ht="15" x14ac:dyDescent="0.25">
      <c r="B51" s="25" t="s">
        <v>45</v>
      </c>
      <c r="D51" s="25" t="s">
        <v>44</v>
      </c>
    </row>
    <row r="53" spans="2:4" ht="15" x14ac:dyDescent="0.25">
      <c r="B53" s="25" t="s">
        <v>46</v>
      </c>
      <c r="D53" s="25"/>
    </row>
  </sheetData>
  <sheetProtection password="8CA5" sheet="1" objects="1" scenarios="1"/>
  <mergeCells count="11">
    <mergeCell ref="C4:D4"/>
    <mergeCell ref="C7:D7"/>
    <mergeCell ref="C9:D9"/>
    <mergeCell ref="C11:D11"/>
    <mergeCell ref="A23:E23"/>
    <mergeCell ref="A22:E22"/>
    <mergeCell ref="B29:F30"/>
    <mergeCell ref="B37:F38"/>
    <mergeCell ref="B40:F41"/>
    <mergeCell ref="B43:F45"/>
    <mergeCell ref="A47:F47"/>
  </mergeCells>
  <pageMargins left="0.7" right="0.7" top="0.75" bottom="0.75" header="0.3" footer="0.3"/>
  <pageSetup scale="80" fitToHeight="0" orientation="portrait" horizontalDpi="1200" verticalDpi="1200" r:id="rId1"/>
  <headerFooter>
    <oddHeader xml:space="preserve">&amp;C&amp;"Arial,Bold"&amp;14FREESTANDING LONG-TERM CARE FACILITY COST REPORT&amp;"Arial,Regular"&amp;11
</oddHeader>
    <oddFooter>&amp;L&amp;"Arial,Regular"&amp;10&amp;F
CRR Version 5.0.0&amp;R&amp;"Arial,Regular"&amp;10Printed: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7:G98"/>
  <sheetViews>
    <sheetView view="pageLayout" topLeftCell="H1" zoomScaleNormal="75" workbookViewId="0">
      <selection activeCell="M3" sqref="M3"/>
    </sheetView>
  </sheetViews>
  <sheetFormatPr defaultColWidth="9.140625" defaultRowHeight="14.25" x14ac:dyDescent="0.2"/>
  <cols>
    <col min="1" max="1" width="14.28515625" style="16" customWidth="1"/>
    <col min="2" max="2" width="11.42578125" style="16" customWidth="1"/>
    <col min="3" max="3" width="24.42578125" style="16" customWidth="1"/>
    <col min="4" max="4" width="36.42578125" style="16" customWidth="1"/>
    <col min="5" max="5" width="2.42578125" style="16" customWidth="1"/>
    <col min="6" max="6" width="19.42578125" style="16" customWidth="1"/>
    <col min="7" max="7" width="14.140625" style="16" customWidth="1"/>
    <col min="8" max="16384" width="9.140625" style="16"/>
  </cols>
  <sheetData>
    <row r="7" spans="1:6" ht="15" x14ac:dyDescent="0.25">
      <c r="B7" s="26" t="s">
        <v>17</v>
      </c>
      <c r="C7" s="22">
        <f>IF(ProviderName&lt;&gt;0,ProviderName,0)</f>
        <v>0</v>
      </c>
      <c r="E7" s="29" t="s">
        <v>21</v>
      </c>
      <c r="F7" s="35">
        <f>IF(Begindate2&lt;&gt;0,Begindate2,0)</f>
        <v>0</v>
      </c>
    </row>
    <row r="9" spans="1:6" ht="15" x14ac:dyDescent="0.25">
      <c r="B9" s="26" t="s">
        <v>19</v>
      </c>
      <c r="C9" s="22">
        <f>IF(NPI&lt;&gt;0,NPI,0)</f>
        <v>0</v>
      </c>
      <c r="E9" s="29" t="s">
        <v>22</v>
      </c>
      <c r="F9" s="35">
        <f>IF(Enddate2&lt;&gt;0,Enddate2,0)</f>
        <v>0</v>
      </c>
    </row>
    <row r="14" spans="1:6" ht="15" x14ac:dyDescent="0.25">
      <c r="A14" s="25" t="s">
        <v>56</v>
      </c>
    </row>
    <row r="16" spans="1:6" x14ac:dyDescent="0.2">
      <c r="D16" s="29" t="s">
        <v>47</v>
      </c>
      <c r="F16" s="205"/>
    </row>
    <row r="17" spans="2:6" x14ac:dyDescent="0.2">
      <c r="D17" s="29"/>
    </row>
    <row r="18" spans="2:6" x14ac:dyDescent="0.2">
      <c r="D18" s="29" t="s">
        <v>48</v>
      </c>
      <c r="F18" s="205"/>
    </row>
    <row r="19" spans="2:6" x14ac:dyDescent="0.2">
      <c r="D19" s="29"/>
    </row>
    <row r="20" spans="2:6" x14ac:dyDescent="0.2">
      <c r="D20" s="29" t="s">
        <v>49</v>
      </c>
      <c r="F20" s="205"/>
    </row>
    <row r="21" spans="2:6" x14ac:dyDescent="0.2">
      <c r="D21" s="29"/>
    </row>
    <row r="22" spans="2:6" x14ac:dyDescent="0.2">
      <c r="D22" s="29" t="s">
        <v>50</v>
      </c>
      <c r="F22" s="205"/>
    </row>
    <row r="23" spans="2:6" x14ac:dyDescent="0.2">
      <c r="D23" s="29"/>
    </row>
    <row r="24" spans="2:6" x14ac:dyDescent="0.2">
      <c r="D24" s="29" t="s">
        <v>51</v>
      </c>
      <c r="F24" s="205"/>
    </row>
    <row r="25" spans="2:6" x14ac:dyDescent="0.2">
      <c r="D25" s="29"/>
    </row>
    <row r="26" spans="2:6" ht="15" customHeight="1" x14ac:dyDescent="0.2">
      <c r="B26" s="278" t="s">
        <v>52</v>
      </c>
      <c r="C26" s="278"/>
      <c r="D26" s="278"/>
      <c r="F26" s="205"/>
    </row>
    <row r="27" spans="2:6" x14ac:dyDescent="0.2">
      <c r="B27" s="278"/>
      <c r="C27" s="278"/>
      <c r="D27" s="278"/>
    </row>
    <row r="28" spans="2:6" x14ac:dyDescent="0.2">
      <c r="D28" s="29"/>
    </row>
    <row r="29" spans="2:6" x14ac:dyDescent="0.2">
      <c r="D29" s="29" t="s">
        <v>53</v>
      </c>
      <c r="F29" s="205"/>
    </row>
    <row r="30" spans="2:6" x14ac:dyDescent="0.2">
      <c r="D30" s="29"/>
    </row>
    <row r="31" spans="2:6" x14ac:dyDescent="0.2">
      <c r="D31" s="29" t="s">
        <v>54</v>
      </c>
      <c r="F31" s="205"/>
    </row>
    <row r="34" spans="1:6" ht="15" x14ac:dyDescent="0.25">
      <c r="A34" s="25" t="s">
        <v>55</v>
      </c>
    </row>
    <row r="36" spans="1:6" x14ac:dyDescent="0.2">
      <c r="D36" s="29" t="s">
        <v>57</v>
      </c>
      <c r="F36" s="181" t="str">
        <f>IF(DirectCareAmtDue=0,"N/A",DirectCareAmtDue)</f>
        <v>N/A</v>
      </c>
    </row>
    <row r="78" spans="1:7" ht="15" x14ac:dyDescent="0.25">
      <c r="A78" s="25" t="s">
        <v>58</v>
      </c>
    </row>
    <row r="79" spans="1:7" ht="15" x14ac:dyDescent="0.25">
      <c r="A79" s="36">
        <v>1</v>
      </c>
      <c r="B79" s="36">
        <v>2</v>
      </c>
      <c r="C79" s="37">
        <v>3</v>
      </c>
      <c r="D79" s="280">
        <v>4</v>
      </c>
      <c r="E79" s="280"/>
      <c r="F79" s="280"/>
      <c r="G79" s="38">
        <v>5</v>
      </c>
    </row>
    <row r="80" spans="1:7" ht="42.75" x14ac:dyDescent="0.2">
      <c r="A80" s="39" t="s">
        <v>59</v>
      </c>
      <c r="B80" s="39" t="s">
        <v>60</v>
      </c>
      <c r="C80" s="40" t="s">
        <v>61</v>
      </c>
      <c r="D80" s="279" t="s">
        <v>62</v>
      </c>
      <c r="E80" s="279"/>
      <c r="F80" s="279"/>
      <c r="G80" s="41" t="s">
        <v>63</v>
      </c>
    </row>
    <row r="81" spans="1:7" ht="15" x14ac:dyDescent="0.2">
      <c r="A81" s="42" t="s">
        <v>64</v>
      </c>
      <c r="B81" s="42">
        <v>1</v>
      </c>
      <c r="C81" s="43" t="s">
        <v>88</v>
      </c>
      <c r="D81" s="281" t="s">
        <v>104</v>
      </c>
      <c r="E81" s="281"/>
      <c r="F81" s="281"/>
      <c r="G81" s="206"/>
    </row>
    <row r="82" spans="1:7" ht="30" customHeight="1" x14ac:dyDescent="0.2">
      <c r="A82" s="42" t="s">
        <v>65</v>
      </c>
      <c r="B82" s="44" t="s">
        <v>82</v>
      </c>
      <c r="C82" s="43" t="s">
        <v>89</v>
      </c>
      <c r="D82" s="277" t="s">
        <v>105</v>
      </c>
      <c r="E82" s="277"/>
      <c r="F82" s="277"/>
      <c r="G82" s="206"/>
    </row>
    <row r="83" spans="1:7" ht="30" x14ac:dyDescent="0.2">
      <c r="A83" s="42" t="s">
        <v>66</v>
      </c>
      <c r="B83" s="42">
        <v>4</v>
      </c>
      <c r="C83" s="43" t="s">
        <v>90</v>
      </c>
      <c r="D83" s="277" t="s">
        <v>106</v>
      </c>
      <c r="E83" s="277"/>
      <c r="F83" s="277"/>
      <c r="G83" s="206"/>
    </row>
    <row r="84" spans="1:7" ht="15" x14ac:dyDescent="0.2">
      <c r="A84" s="42" t="s">
        <v>67</v>
      </c>
      <c r="B84" s="42">
        <v>5</v>
      </c>
      <c r="C84" s="43" t="s">
        <v>91</v>
      </c>
      <c r="D84" s="277" t="s">
        <v>107</v>
      </c>
      <c r="E84" s="277"/>
      <c r="F84" s="277"/>
      <c r="G84" s="206"/>
    </row>
    <row r="85" spans="1:7" ht="30" customHeight="1" x14ac:dyDescent="0.2">
      <c r="A85" s="42" t="s">
        <v>68</v>
      </c>
      <c r="B85" s="45" t="s">
        <v>83</v>
      </c>
      <c r="C85" s="43" t="s">
        <v>92</v>
      </c>
      <c r="D85" s="277" t="s">
        <v>108</v>
      </c>
      <c r="E85" s="277"/>
      <c r="F85" s="277"/>
      <c r="G85" s="206"/>
    </row>
    <row r="86" spans="1:7" ht="15" x14ac:dyDescent="0.2">
      <c r="A86" s="42" t="s">
        <v>69</v>
      </c>
      <c r="B86" s="42">
        <v>9</v>
      </c>
      <c r="C86" s="43" t="s">
        <v>93</v>
      </c>
      <c r="D86" s="277" t="s">
        <v>109</v>
      </c>
      <c r="E86" s="277"/>
      <c r="F86" s="277"/>
      <c r="G86" s="206"/>
    </row>
    <row r="87" spans="1:7" ht="44.25" customHeight="1" x14ac:dyDescent="0.2">
      <c r="A87" s="42" t="s">
        <v>70</v>
      </c>
      <c r="B87" s="45" t="s">
        <v>84</v>
      </c>
      <c r="C87" s="43" t="s">
        <v>94</v>
      </c>
      <c r="D87" s="277" t="s">
        <v>110</v>
      </c>
      <c r="E87" s="277"/>
      <c r="F87" s="277"/>
      <c r="G87" s="206"/>
    </row>
    <row r="88" spans="1:7" ht="15" x14ac:dyDescent="0.2">
      <c r="A88" s="42" t="s">
        <v>71</v>
      </c>
      <c r="B88" s="45" t="s">
        <v>85</v>
      </c>
      <c r="C88" s="43" t="s">
        <v>95</v>
      </c>
      <c r="D88" s="277" t="s">
        <v>111</v>
      </c>
      <c r="E88" s="277"/>
      <c r="F88" s="277"/>
      <c r="G88" s="206"/>
    </row>
    <row r="89" spans="1:7" ht="30" x14ac:dyDescent="0.2">
      <c r="A89" s="42" t="s">
        <v>72</v>
      </c>
      <c r="B89" s="45" t="s">
        <v>86</v>
      </c>
      <c r="C89" s="43" t="s">
        <v>96</v>
      </c>
      <c r="D89" s="277" t="s">
        <v>112</v>
      </c>
      <c r="E89" s="277"/>
      <c r="F89" s="277"/>
      <c r="G89" s="206"/>
    </row>
    <row r="90" spans="1:7" ht="45" x14ac:dyDescent="0.2">
      <c r="A90" s="42" t="s">
        <v>73</v>
      </c>
      <c r="B90" s="42">
        <v>21</v>
      </c>
      <c r="C90" s="43" t="s">
        <v>97</v>
      </c>
      <c r="D90" s="277" t="s">
        <v>113</v>
      </c>
      <c r="E90" s="277"/>
      <c r="F90" s="277"/>
      <c r="G90" s="206"/>
    </row>
    <row r="91" spans="1:7" ht="30" x14ac:dyDescent="0.2">
      <c r="A91" s="42" t="s">
        <v>74</v>
      </c>
      <c r="B91" s="42">
        <v>22</v>
      </c>
      <c r="C91" s="43" t="s">
        <v>98</v>
      </c>
      <c r="D91" s="277" t="s">
        <v>114</v>
      </c>
      <c r="E91" s="277"/>
      <c r="F91" s="277"/>
      <c r="G91" s="206"/>
    </row>
    <row r="92" spans="1:7" ht="30" x14ac:dyDescent="0.2">
      <c r="A92" s="42" t="s">
        <v>75</v>
      </c>
      <c r="B92" s="42">
        <v>23</v>
      </c>
      <c r="C92" s="43" t="s">
        <v>99</v>
      </c>
      <c r="D92" s="277" t="s">
        <v>115</v>
      </c>
      <c r="E92" s="277"/>
      <c r="F92" s="277"/>
      <c r="G92" s="206"/>
    </row>
    <row r="93" spans="1:7" ht="45" customHeight="1" x14ac:dyDescent="0.2">
      <c r="A93" s="42" t="s">
        <v>76</v>
      </c>
      <c r="B93" s="42">
        <v>24</v>
      </c>
      <c r="C93" s="43" t="s">
        <v>100</v>
      </c>
      <c r="D93" s="277" t="s">
        <v>116</v>
      </c>
      <c r="E93" s="277"/>
      <c r="F93" s="277"/>
      <c r="G93" s="206"/>
    </row>
    <row r="94" spans="1:7" ht="45" x14ac:dyDescent="0.2">
      <c r="A94" s="42" t="s">
        <v>77</v>
      </c>
      <c r="B94" s="42">
        <v>25</v>
      </c>
      <c r="C94" s="43" t="s">
        <v>101</v>
      </c>
      <c r="D94" s="277" t="s">
        <v>117</v>
      </c>
      <c r="E94" s="277"/>
      <c r="F94" s="277"/>
      <c r="G94" s="206"/>
    </row>
    <row r="95" spans="1:7" ht="45" x14ac:dyDescent="0.2">
      <c r="A95" s="42" t="s">
        <v>78</v>
      </c>
      <c r="B95" s="42">
        <v>26</v>
      </c>
      <c r="C95" s="43" t="s">
        <v>101</v>
      </c>
      <c r="D95" s="277" t="s">
        <v>117</v>
      </c>
      <c r="E95" s="277"/>
      <c r="F95" s="277"/>
      <c r="G95" s="206"/>
    </row>
    <row r="96" spans="1:7" ht="45" x14ac:dyDescent="0.2">
      <c r="A96" s="42" t="s">
        <v>79</v>
      </c>
      <c r="B96" s="42">
        <v>27</v>
      </c>
      <c r="C96" s="43" t="s">
        <v>101</v>
      </c>
      <c r="D96" s="277" t="s">
        <v>117</v>
      </c>
      <c r="E96" s="277"/>
      <c r="F96" s="277"/>
      <c r="G96" s="206"/>
    </row>
    <row r="97" spans="1:7" ht="30" x14ac:dyDescent="0.2">
      <c r="A97" s="42" t="s">
        <v>80</v>
      </c>
      <c r="B97" s="45" t="s">
        <v>87</v>
      </c>
      <c r="C97" s="43" t="s">
        <v>102</v>
      </c>
      <c r="D97" s="277" t="s">
        <v>118</v>
      </c>
      <c r="E97" s="277"/>
      <c r="F97" s="277"/>
      <c r="G97" s="206"/>
    </row>
    <row r="98" spans="1:7" ht="30" customHeight="1" x14ac:dyDescent="0.2">
      <c r="A98" s="42" t="s">
        <v>81</v>
      </c>
      <c r="B98" s="42">
        <v>31</v>
      </c>
      <c r="C98" s="43" t="s">
        <v>103</v>
      </c>
      <c r="D98" s="277" t="s">
        <v>119</v>
      </c>
      <c r="E98" s="277"/>
      <c r="F98" s="277"/>
      <c r="G98" s="206"/>
    </row>
  </sheetData>
  <sheetProtection password="8CA5" sheet="1" objects="1" scenarios="1"/>
  <mergeCells count="21">
    <mergeCell ref="B26:D27"/>
    <mergeCell ref="D91:F91"/>
    <mergeCell ref="D90:F90"/>
    <mergeCell ref="D89:F89"/>
    <mergeCell ref="D88:F88"/>
    <mergeCell ref="D87:F87"/>
    <mergeCell ref="D86:F86"/>
    <mergeCell ref="D85:F85"/>
    <mergeCell ref="D84:F84"/>
    <mergeCell ref="D83:F83"/>
    <mergeCell ref="D80:F80"/>
    <mergeCell ref="D79:F79"/>
    <mergeCell ref="D82:F82"/>
    <mergeCell ref="D81:F81"/>
    <mergeCell ref="D93:F93"/>
    <mergeCell ref="D92:F92"/>
    <mergeCell ref="D98:F98"/>
    <mergeCell ref="D97:F97"/>
    <mergeCell ref="D96:F96"/>
    <mergeCell ref="D95:F95"/>
    <mergeCell ref="D94:F94"/>
  </mergeCells>
  <pageMargins left="0.7" right="0.7" top="0.75" bottom="0.75" header="0.3" footer="0.3"/>
  <pageSetup scale="70" firstPageNumber="2" fitToWidth="0" fitToHeight="0" orientation="portrait" useFirstPageNumber="1" horizontalDpi="1200" verticalDpi="1200" r:id="rId1"/>
  <headerFooter>
    <oddHeader xml:space="preserve">&amp;C&amp;"Arial,Bold"&amp;14FREESTANDING LONG-TERM CARE FACILITY COST REPORT&amp;"Arial,Regular"&amp;11
&amp;12
 </oddHeader>
    <oddFooter xml:space="preserve">&amp;L&amp;"Arial,Regular"&amp;10&amp;F
&amp;A&amp;C&amp;"Arial,Regular"&amp;10Page &amp;P
&amp;R&amp;"Arial,Regular"&amp;10Print Date:  &amp;D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G59"/>
  <sheetViews>
    <sheetView view="pageLayout" topLeftCell="H1" zoomScaleNormal="75" workbookViewId="0">
      <selection activeCell="O5" sqref="O5"/>
    </sheetView>
  </sheetViews>
  <sheetFormatPr defaultColWidth="9.140625" defaultRowHeight="14.25" x14ac:dyDescent="0.2"/>
  <cols>
    <col min="1" max="1" width="4.42578125" style="16" customWidth="1"/>
    <col min="2" max="2" width="21.5703125" style="16" customWidth="1"/>
    <col min="3" max="3" width="21" style="16" customWidth="1"/>
    <col min="4" max="4" width="6.140625" style="16" customWidth="1"/>
    <col min="5" max="5" width="13.5703125" style="16" customWidth="1"/>
    <col min="6" max="6" width="14.42578125" style="16" customWidth="1"/>
    <col min="7" max="7" width="30.42578125" style="16" customWidth="1"/>
    <col min="8" max="16384" width="9.140625" style="16"/>
  </cols>
  <sheetData>
    <row r="2" spans="2:7" ht="15" x14ac:dyDescent="0.25">
      <c r="B2" s="25" t="str">
        <f>"PROVIDER NAME:  "&amp;ProviderName</f>
        <v xml:space="preserve">PROVIDER NAME:  </v>
      </c>
    </row>
    <row r="3" spans="2:7" ht="15" x14ac:dyDescent="0.25">
      <c r="B3" s="25" t="str">
        <f>"NATIONAL PROVIDER ID:  "&amp;NPI</f>
        <v xml:space="preserve">NATIONAL PROVIDER ID:  </v>
      </c>
    </row>
    <row r="4" spans="2:7" x14ac:dyDescent="0.2">
      <c r="F4" s="29" t="s">
        <v>120</v>
      </c>
      <c r="G4" s="207"/>
    </row>
    <row r="5" spans="2:7" x14ac:dyDescent="0.2">
      <c r="F5" s="29"/>
    </row>
    <row r="6" spans="2:7" ht="15" x14ac:dyDescent="0.25">
      <c r="B6" s="47" t="s">
        <v>20</v>
      </c>
      <c r="C6" s="48"/>
      <c r="F6" s="29" t="s">
        <v>121</v>
      </c>
      <c r="G6" s="207"/>
    </row>
    <row r="7" spans="2:7" x14ac:dyDescent="0.2">
      <c r="B7" s="49" t="s">
        <v>21</v>
      </c>
      <c r="C7" s="46">
        <f>IF(Begindate2 &lt;&gt; 0,(Begindate2), 0)</f>
        <v>0</v>
      </c>
      <c r="F7" s="29"/>
    </row>
    <row r="8" spans="2:7" x14ac:dyDescent="0.2">
      <c r="B8" s="49"/>
      <c r="C8" s="50"/>
      <c r="F8" s="29" t="s">
        <v>122</v>
      </c>
      <c r="G8" s="207"/>
    </row>
    <row r="9" spans="2:7" x14ac:dyDescent="0.2">
      <c r="B9" s="49" t="s">
        <v>22</v>
      </c>
      <c r="C9" s="46">
        <f>IF(Enddate2&lt;&gt;0,(Enddate2), 0)</f>
        <v>0</v>
      </c>
      <c r="F9" s="29"/>
    </row>
    <row r="10" spans="2:7" x14ac:dyDescent="0.2">
      <c r="B10" s="51"/>
      <c r="C10" s="52"/>
      <c r="F10" s="29" t="s">
        <v>123</v>
      </c>
      <c r="G10" s="207"/>
    </row>
    <row r="11" spans="2:7" x14ac:dyDescent="0.2">
      <c r="F11" s="29"/>
    </row>
    <row r="12" spans="2:7" x14ac:dyDescent="0.2">
      <c r="F12" s="29"/>
    </row>
    <row r="13" spans="2:7" x14ac:dyDescent="0.2">
      <c r="F13" s="29" t="s">
        <v>124</v>
      </c>
      <c r="G13" s="207"/>
    </row>
    <row r="14" spans="2:7" x14ac:dyDescent="0.2">
      <c r="F14" s="29"/>
    </row>
    <row r="15" spans="2:7" x14ac:dyDescent="0.2">
      <c r="F15" s="29" t="s">
        <v>125</v>
      </c>
      <c r="G15" s="207"/>
    </row>
    <row r="16" spans="2:7" x14ac:dyDescent="0.2">
      <c r="F16" s="29"/>
    </row>
    <row r="17" spans="3:7" x14ac:dyDescent="0.2">
      <c r="F17" s="29" t="s">
        <v>126</v>
      </c>
      <c r="G17" s="207"/>
    </row>
    <row r="18" spans="3:7" x14ac:dyDescent="0.2">
      <c r="F18" s="29"/>
    </row>
    <row r="19" spans="3:7" x14ac:dyDescent="0.2">
      <c r="F19" s="29" t="s">
        <v>127</v>
      </c>
      <c r="G19" s="207"/>
    </row>
    <row r="21" spans="3:7" x14ac:dyDescent="0.2">
      <c r="C21" s="287" t="s">
        <v>128</v>
      </c>
      <c r="D21" s="288"/>
      <c r="E21" s="289"/>
    </row>
    <row r="22" spans="3:7" x14ac:dyDescent="0.2">
      <c r="C22" s="290" t="s">
        <v>135</v>
      </c>
      <c r="D22" s="55"/>
      <c r="E22" s="48"/>
    </row>
    <row r="23" spans="3:7" x14ac:dyDescent="0.2">
      <c r="C23" s="291"/>
      <c r="D23" s="208"/>
      <c r="E23" s="50" t="s">
        <v>129</v>
      </c>
    </row>
    <row r="24" spans="3:7" x14ac:dyDescent="0.2">
      <c r="C24" s="291"/>
      <c r="D24" s="208"/>
      <c r="E24" s="50" t="s">
        <v>130</v>
      </c>
    </row>
    <row r="25" spans="3:7" x14ac:dyDescent="0.2">
      <c r="C25" s="291"/>
      <c r="D25" s="208"/>
      <c r="E25" s="50" t="s">
        <v>131</v>
      </c>
    </row>
    <row r="26" spans="3:7" x14ac:dyDescent="0.2">
      <c r="C26" s="292"/>
      <c r="D26" s="56"/>
      <c r="E26" s="52"/>
    </row>
    <row r="27" spans="3:7" x14ac:dyDescent="0.2">
      <c r="C27" s="293" t="s">
        <v>136</v>
      </c>
      <c r="D27" s="55"/>
      <c r="E27" s="48"/>
    </row>
    <row r="28" spans="3:7" x14ac:dyDescent="0.2">
      <c r="C28" s="291"/>
      <c r="D28" s="208"/>
      <c r="E28" s="50" t="s">
        <v>132</v>
      </c>
    </row>
    <row r="29" spans="3:7" x14ac:dyDescent="0.2">
      <c r="C29" s="291"/>
      <c r="D29" s="208"/>
      <c r="E29" s="50" t="s">
        <v>133</v>
      </c>
    </row>
    <row r="30" spans="3:7" x14ac:dyDescent="0.2">
      <c r="C30" s="291"/>
      <c r="D30" s="208"/>
      <c r="E30" s="50" t="s">
        <v>134</v>
      </c>
    </row>
    <row r="31" spans="3:7" x14ac:dyDescent="0.2">
      <c r="C31" s="291"/>
      <c r="D31" s="208"/>
      <c r="E31" s="50" t="s">
        <v>131</v>
      </c>
    </row>
    <row r="32" spans="3:7" x14ac:dyDescent="0.2">
      <c r="C32" s="292"/>
      <c r="D32" s="56"/>
      <c r="E32" s="52"/>
    </row>
    <row r="34" spans="1:7" ht="15" x14ac:dyDescent="0.25">
      <c r="A34" s="294" t="s">
        <v>137</v>
      </c>
      <c r="B34" s="294"/>
      <c r="C34" s="294"/>
      <c r="D34" s="294"/>
      <c r="E34" s="294"/>
      <c r="F34" s="294"/>
      <c r="G34" s="294"/>
    </row>
    <row r="35" spans="1:7" ht="15" x14ac:dyDescent="0.25">
      <c r="A35" s="294" t="s">
        <v>138</v>
      </c>
      <c r="B35" s="294"/>
      <c r="C35" s="294"/>
      <c r="D35" s="294"/>
      <c r="E35" s="294"/>
      <c r="F35" s="294"/>
      <c r="G35" s="294"/>
    </row>
    <row r="36" spans="1:7" ht="15" x14ac:dyDescent="0.25">
      <c r="A36" s="294" t="s">
        <v>139</v>
      </c>
      <c r="B36" s="294"/>
      <c r="C36" s="294"/>
      <c r="D36" s="294"/>
      <c r="E36" s="294"/>
      <c r="F36" s="294"/>
      <c r="G36" s="294"/>
    </row>
    <row r="38" spans="1:7" ht="18" x14ac:dyDescent="0.25">
      <c r="A38" s="276" t="s">
        <v>140</v>
      </c>
      <c r="B38" s="276"/>
      <c r="C38" s="276"/>
      <c r="D38" s="276"/>
      <c r="E38" s="276"/>
      <c r="F38" s="276"/>
      <c r="G38" s="276"/>
    </row>
    <row r="40" spans="1:7" x14ac:dyDescent="0.2">
      <c r="A40" s="16" t="s">
        <v>141</v>
      </c>
    </row>
    <row r="41" spans="1:7" x14ac:dyDescent="0.2">
      <c r="A41" s="16" t="s">
        <v>142</v>
      </c>
    </row>
    <row r="42" spans="1:7" ht="15" x14ac:dyDescent="0.25">
      <c r="A42" s="282" t="str">
        <f>IF(ProviderName &lt;&gt;0,ProviderName,"")</f>
        <v/>
      </c>
      <c r="B42" s="282"/>
      <c r="C42" s="282"/>
      <c r="D42" s="282"/>
      <c r="E42" s="282"/>
      <c r="F42" s="282"/>
      <c r="G42" s="16" t="s">
        <v>143</v>
      </c>
    </row>
    <row r="43" spans="1:7" ht="15" x14ac:dyDescent="0.25">
      <c r="A43" s="16" t="s">
        <v>144</v>
      </c>
      <c r="D43" s="283" t="str">
        <f>IF(Begindate2 &lt;&gt; 0,Begindate2, "")</f>
        <v/>
      </c>
      <c r="E43" s="283"/>
      <c r="F43" s="58" t="s">
        <v>145</v>
      </c>
      <c r="G43" s="236" t="str">
        <f>IF(Enddate2&lt;&gt;0,Enddate2, "")</f>
        <v/>
      </c>
    </row>
    <row r="44" spans="1:7" x14ac:dyDescent="0.2">
      <c r="A44" s="16" t="s">
        <v>146</v>
      </c>
    </row>
    <row r="45" spans="1:7" x14ac:dyDescent="0.2">
      <c r="A45" s="16" t="s">
        <v>147</v>
      </c>
    </row>
    <row r="46" spans="1:7" x14ac:dyDescent="0.2">
      <c r="A46" s="16" t="s">
        <v>148</v>
      </c>
    </row>
    <row r="47" spans="1:7" x14ac:dyDescent="0.2">
      <c r="A47" s="16" t="s">
        <v>149</v>
      </c>
    </row>
    <row r="48" spans="1:7" x14ac:dyDescent="0.2">
      <c r="A48" s="16" t="s">
        <v>150</v>
      </c>
    </row>
    <row r="49" spans="1:7" x14ac:dyDescent="0.2">
      <c r="A49" s="16" t="s">
        <v>151</v>
      </c>
    </row>
    <row r="52" spans="1:7" x14ac:dyDescent="0.2">
      <c r="A52" s="284"/>
      <c r="B52" s="284"/>
      <c r="E52" s="286"/>
      <c r="F52" s="286"/>
      <c r="G52" s="286"/>
    </row>
    <row r="53" spans="1:7" x14ac:dyDescent="0.2">
      <c r="A53" s="16" t="s">
        <v>5</v>
      </c>
      <c r="E53" s="16" t="s">
        <v>152</v>
      </c>
    </row>
    <row r="55" spans="1:7" x14ac:dyDescent="0.2">
      <c r="E55" s="285"/>
      <c r="F55" s="285"/>
      <c r="G55" s="285"/>
    </row>
    <row r="56" spans="1:7" x14ac:dyDescent="0.2">
      <c r="E56" s="16" t="s">
        <v>153</v>
      </c>
    </row>
    <row r="58" spans="1:7" x14ac:dyDescent="0.2">
      <c r="E58" s="285"/>
      <c r="F58" s="285"/>
      <c r="G58" s="285"/>
    </row>
    <row r="59" spans="1:7" x14ac:dyDescent="0.2">
      <c r="E59" s="16" t="s">
        <v>154</v>
      </c>
    </row>
  </sheetData>
  <sheetProtection password="8CA5" sheet="1" objects="1" scenarios="1"/>
  <mergeCells count="13">
    <mergeCell ref="C21:E21"/>
    <mergeCell ref="C22:C26"/>
    <mergeCell ref="C27:C32"/>
    <mergeCell ref="A36:G36"/>
    <mergeCell ref="A35:G35"/>
    <mergeCell ref="A34:G34"/>
    <mergeCell ref="A38:G38"/>
    <mergeCell ref="A42:F42"/>
    <mergeCell ref="D43:E43"/>
    <mergeCell ref="A52:B52"/>
    <mergeCell ref="E58:G58"/>
    <mergeCell ref="E55:G55"/>
    <mergeCell ref="E52:G52"/>
  </mergeCells>
  <pageMargins left="0.7" right="0.7" top="0.75" bottom="0.75" header="0.3" footer="0.3"/>
  <pageSetup scale="81" fitToHeight="0" orientation="portrait" horizontalDpi="1200" verticalDpi="1200" r:id="rId1"/>
  <headerFooter>
    <oddHeader>&amp;R&amp;"-,Bold"WORKSHEET A
PROVIDER INFORMATION AND CERTIFICATION</oddHeader>
    <oddFooter xml:space="preserve">&amp;L&amp;"Arial,Regular"&amp;10&amp;F
&amp;A&amp;C&amp;"Arial,Regular"&amp;10Page 4
 &amp;R&amp;"Arial,Regular"&amp;10Print Date: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I58"/>
  <sheetViews>
    <sheetView topLeftCell="A10" zoomScale="75" zoomScaleNormal="75" workbookViewId="0">
      <selection activeCell="D36" sqref="D36"/>
    </sheetView>
  </sheetViews>
  <sheetFormatPr defaultColWidth="9.140625" defaultRowHeight="14.25" x14ac:dyDescent="0.2"/>
  <cols>
    <col min="1" max="1" width="5.85546875" style="16" customWidth="1"/>
    <col min="2" max="2" width="37.5703125" style="16" customWidth="1"/>
    <col min="3" max="3" width="15.85546875" style="16" customWidth="1"/>
    <col min="4" max="4" width="14.140625" style="16" customWidth="1"/>
    <col min="5" max="5" width="22.7109375" style="16" customWidth="1"/>
    <col min="6" max="6" width="11.42578125" style="16" customWidth="1"/>
    <col min="7" max="7" width="14.140625" style="16" customWidth="1"/>
    <col min="8" max="9" width="15.28515625" style="16" customWidth="1"/>
    <col min="10" max="16384" width="9.140625" style="16"/>
  </cols>
  <sheetData>
    <row r="2" spans="2:8" ht="15" x14ac:dyDescent="0.25">
      <c r="B2" s="25" t="str">
        <f>"PROVIDER NAME:  "&amp;ProviderName</f>
        <v xml:space="preserve">PROVIDER NAME:  </v>
      </c>
    </row>
    <row r="3" spans="2:8" ht="15" x14ac:dyDescent="0.25">
      <c r="B3" s="25" t="str">
        <f>"NATIONAL PROVIDER ID:  "&amp;NPI</f>
        <v xml:space="preserve">NATIONAL PROVIDER ID:  </v>
      </c>
    </row>
    <row r="5" spans="2:8" ht="15" x14ac:dyDescent="0.25">
      <c r="B5" s="25"/>
    </row>
    <row r="6" spans="2:8" ht="15" x14ac:dyDescent="0.25">
      <c r="B6" s="47" t="s">
        <v>20</v>
      </c>
      <c r="C6" s="55"/>
      <c r="D6" s="55"/>
      <c r="E6" s="48"/>
    </row>
    <row r="7" spans="2:8" x14ac:dyDescent="0.2">
      <c r="B7" s="49" t="s">
        <v>21</v>
      </c>
      <c r="C7" s="34">
        <f>IF(Begindate2 &lt;&gt; 0,(Begindate2), 0)</f>
        <v>0</v>
      </c>
      <c r="D7" s="59" t="s">
        <v>22</v>
      </c>
      <c r="E7" s="46">
        <f>IF(Enddate2&lt;&gt;0,(Enddate2), 0)</f>
        <v>0</v>
      </c>
    </row>
    <row r="8" spans="2:8" x14ac:dyDescent="0.2">
      <c r="B8" s="51"/>
      <c r="C8" s="56"/>
      <c r="D8" s="56"/>
      <c r="E8" s="52"/>
    </row>
    <row r="11" spans="2:8" x14ac:dyDescent="0.2">
      <c r="D11" s="68">
        <v>-1</v>
      </c>
      <c r="E11" s="68">
        <v>-2</v>
      </c>
      <c r="F11" s="68">
        <v>-3</v>
      </c>
      <c r="G11" s="68">
        <v>-4</v>
      </c>
      <c r="H11" s="68">
        <v>-5</v>
      </c>
    </row>
    <row r="13" spans="2:8" x14ac:dyDescent="0.2">
      <c r="F13" s="63"/>
      <c r="G13" s="63" t="s">
        <v>168</v>
      </c>
      <c r="H13" s="63"/>
    </row>
    <row r="14" spans="2:8" x14ac:dyDescent="0.2">
      <c r="F14" s="63" t="s">
        <v>166</v>
      </c>
      <c r="G14" s="63" t="s">
        <v>166</v>
      </c>
      <c r="H14" s="63"/>
    </row>
    <row r="15" spans="2:8" x14ac:dyDescent="0.2">
      <c r="F15" s="28" t="s">
        <v>167</v>
      </c>
      <c r="G15" s="28" t="s">
        <v>167</v>
      </c>
      <c r="H15" s="28" t="s">
        <v>169</v>
      </c>
    </row>
    <row r="17" spans="1:8" ht="15" x14ac:dyDescent="0.25">
      <c r="A17" s="25" t="s">
        <v>155</v>
      </c>
    </row>
    <row r="19" spans="1:8" x14ac:dyDescent="0.2">
      <c r="A19" s="60" t="s">
        <v>35</v>
      </c>
      <c r="B19" s="16" t="s">
        <v>161</v>
      </c>
      <c r="F19" s="209">
        <v>0</v>
      </c>
      <c r="G19" s="209">
        <v>0</v>
      </c>
      <c r="H19" s="64">
        <f>SUM(F19:G19)</f>
        <v>0</v>
      </c>
    </row>
    <row r="20" spans="1:8" ht="15" thickBot="1" x14ac:dyDescent="0.25">
      <c r="A20" s="58"/>
    </row>
    <row r="21" spans="1:8" ht="15" thickBot="1" x14ac:dyDescent="0.25">
      <c r="A21" s="60" t="s">
        <v>36</v>
      </c>
      <c r="B21" s="16" t="s">
        <v>165</v>
      </c>
      <c r="C21" s="61"/>
      <c r="D21" s="211"/>
      <c r="F21" s="209">
        <v>0</v>
      </c>
      <c r="G21" s="209">
        <v>0</v>
      </c>
      <c r="H21" s="64">
        <f>SUM(F21:G21)</f>
        <v>0</v>
      </c>
    </row>
    <row r="22" spans="1:8" x14ac:dyDescent="0.2">
      <c r="A22" s="58"/>
      <c r="D22" s="62"/>
    </row>
    <row r="23" spans="1:8" x14ac:dyDescent="0.2">
      <c r="A23" s="60" t="s">
        <v>37</v>
      </c>
      <c r="B23" s="16" t="s">
        <v>162</v>
      </c>
      <c r="F23" s="64">
        <f>F19+F21</f>
        <v>0</v>
      </c>
      <c r="G23" s="64">
        <f>G19+G21</f>
        <v>0</v>
      </c>
      <c r="H23" s="64">
        <f>SUM(F23:G23)</f>
        <v>0</v>
      </c>
    </row>
    <row r="24" spans="1:8" x14ac:dyDescent="0.2">
      <c r="A24" s="58"/>
    </row>
    <row r="25" spans="1:8" x14ac:dyDescent="0.2">
      <c r="A25" s="58"/>
    </row>
    <row r="26" spans="1:8" x14ac:dyDescent="0.2">
      <c r="A26" s="58"/>
    </row>
    <row r="27" spans="1:8" x14ac:dyDescent="0.2">
      <c r="A27" s="58"/>
    </row>
    <row r="28" spans="1:8" ht="18" x14ac:dyDescent="0.25">
      <c r="A28" s="60" t="s">
        <v>38</v>
      </c>
      <c r="B28" s="16" t="s">
        <v>163</v>
      </c>
      <c r="D28" s="65">
        <f>IF(OR(Begindate2=0, Enddate2=0),0,Enddate2-Begindate2+1)</f>
        <v>0</v>
      </c>
      <c r="E28" s="67">
        <f>IF(OR(Begindate2=0, Enddate2=0,D21=0),0,(E7-D21+1))</f>
        <v>0</v>
      </c>
    </row>
    <row r="29" spans="1:8" x14ac:dyDescent="0.2">
      <c r="A29" s="58"/>
    </row>
    <row r="30" spans="1:8" ht="15" thickBot="1" x14ac:dyDescent="0.25">
      <c r="A30" s="60" t="s">
        <v>39</v>
      </c>
      <c r="B30" s="16" t="s">
        <v>164</v>
      </c>
      <c r="F30" s="66">
        <f>F19*D28+F21*E28</f>
        <v>0</v>
      </c>
      <c r="G30" s="66">
        <f>G19*D28+G21*E28</f>
        <v>0</v>
      </c>
      <c r="H30" s="66">
        <f>H19*D28+H21*E28</f>
        <v>0</v>
      </c>
    </row>
    <row r="31" spans="1:8" ht="15" thickTop="1" x14ac:dyDescent="0.2"/>
    <row r="34" spans="1:9" x14ac:dyDescent="0.2">
      <c r="C34" s="68">
        <v>-1</v>
      </c>
      <c r="D34" s="68">
        <v>-2</v>
      </c>
      <c r="E34" s="68">
        <v>-3</v>
      </c>
      <c r="F34" s="68">
        <v>-4</v>
      </c>
      <c r="G34" s="68">
        <v>-5</v>
      </c>
      <c r="H34" s="68">
        <v>-6</v>
      </c>
      <c r="I34" s="68">
        <v>-7</v>
      </c>
    </row>
    <row r="35" spans="1:9" x14ac:dyDescent="0.2">
      <c r="C35" s="63" t="s">
        <v>170</v>
      </c>
      <c r="D35" s="63"/>
      <c r="E35" s="63" t="s">
        <v>174</v>
      </c>
      <c r="F35" s="63"/>
      <c r="G35" s="63"/>
      <c r="H35" s="63" t="s">
        <v>174</v>
      </c>
      <c r="I35" s="63"/>
    </row>
    <row r="36" spans="1:9" x14ac:dyDescent="0.2">
      <c r="C36" s="63" t="s">
        <v>169</v>
      </c>
      <c r="D36" s="63"/>
      <c r="E36" s="63" t="s">
        <v>169</v>
      </c>
      <c r="F36" s="63" t="s">
        <v>175</v>
      </c>
      <c r="G36" s="63"/>
      <c r="H36" s="63" t="s">
        <v>175</v>
      </c>
      <c r="I36" s="63" t="s">
        <v>175</v>
      </c>
    </row>
    <row r="37" spans="1:9" x14ac:dyDescent="0.2">
      <c r="C37" s="63" t="s">
        <v>171</v>
      </c>
      <c r="D37" s="63" t="s">
        <v>633</v>
      </c>
      <c r="E37" s="63" t="s">
        <v>171</v>
      </c>
      <c r="F37" s="63" t="s">
        <v>166</v>
      </c>
      <c r="G37" s="63" t="s">
        <v>633</v>
      </c>
      <c r="H37" s="63" t="s">
        <v>166</v>
      </c>
      <c r="I37" s="63" t="s">
        <v>166</v>
      </c>
    </row>
    <row r="38" spans="1:9" x14ac:dyDescent="0.2">
      <c r="C38" s="28" t="s">
        <v>172</v>
      </c>
      <c r="D38" s="28" t="s">
        <v>173</v>
      </c>
      <c r="E38" s="28" t="s">
        <v>172</v>
      </c>
      <c r="F38" s="28" t="s">
        <v>172</v>
      </c>
      <c r="G38" s="28" t="s">
        <v>173</v>
      </c>
      <c r="H38" s="28" t="s">
        <v>172</v>
      </c>
      <c r="I38" s="28" t="s">
        <v>176</v>
      </c>
    </row>
    <row r="40" spans="1:9" ht="15" x14ac:dyDescent="0.25">
      <c r="A40" s="25" t="s">
        <v>156</v>
      </c>
    </row>
    <row r="42" spans="1:9" x14ac:dyDescent="0.2">
      <c r="A42" s="60" t="s">
        <v>40</v>
      </c>
      <c r="B42" s="16" t="s">
        <v>177</v>
      </c>
      <c r="C42" s="210">
        <v>0</v>
      </c>
      <c r="D42" s="70">
        <f>'audit B'!D42</f>
        <v>0</v>
      </c>
      <c r="E42" s="71">
        <f>C42+D42</f>
        <v>0</v>
      </c>
      <c r="F42" s="210">
        <v>0</v>
      </c>
      <c r="G42" s="70">
        <f>'audit B'!G42</f>
        <v>0</v>
      </c>
      <c r="H42" s="71">
        <f>F42+G42</f>
        <v>0</v>
      </c>
      <c r="I42" s="74">
        <f>IF(ISERR(+H42/E42),0,+H42/E42)</f>
        <v>0</v>
      </c>
    </row>
    <row r="43" spans="1:9" x14ac:dyDescent="0.2">
      <c r="A43" s="58"/>
    </row>
    <row r="44" spans="1:9" x14ac:dyDescent="0.2">
      <c r="A44" s="60" t="s">
        <v>41</v>
      </c>
      <c r="B44" s="16" t="s">
        <v>178</v>
      </c>
      <c r="C44" s="210">
        <v>0</v>
      </c>
      <c r="D44" s="70">
        <f>'audit B'!D44</f>
        <v>0</v>
      </c>
      <c r="E44" s="71">
        <f>C44+D44</f>
        <v>0</v>
      </c>
      <c r="F44" s="210">
        <v>0</v>
      </c>
      <c r="G44" s="70">
        <f>'audit B'!G44</f>
        <v>0</v>
      </c>
      <c r="H44" s="71">
        <f>F44+G44</f>
        <v>0</v>
      </c>
      <c r="I44" s="74">
        <f>IF(ISERR(+H44/E44),0,+H44/E44)</f>
        <v>0</v>
      </c>
    </row>
    <row r="45" spans="1:9" x14ac:dyDescent="0.2">
      <c r="A45" s="58"/>
    </row>
    <row r="46" spans="1:9" x14ac:dyDescent="0.2">
      <c r="A46" s="60" t="s">
        <v>157</v>
      </c>
      <c r="B46" s="16" t="s">
        <v>179</v>
      </c>
      <c r="C46" s="210">
        <v>0</v>
      </c>
      <c r="D46" s="70">
        <f>'audit B'!D46</f>
        <v>0</v>
      </c>
      <c r="E46" s="71">
        <f>C46+D46</f>
        <v>0</v>
      </c>
      <c r="F46" s="210">
        <v>0</v>
      </c>
      <c r="G46" s="70">
        <f>'audit B'!G46</f>
        <v>0</v>
      </c>
      <c r="H46" s="71">
        <f>F46+G46</f>
        <v>0</v>
      </c>
      <c r="I46" s="74">
        <f>IF(ISERR(+H46/E46),0,+H46/E46)</f>
        <v>0</v>
      </c>
    </row>
    <row r="47" spans="1:9" x14ac:dyDescent="0.2">
      <c r="A47" s="58"/>
    </row>
    <row r="48" spans="1:9" x14ac:dyDescent="0.2">
      <c r="A48" s="60" t="s">
        <v>158</v>
      </c>
      <c r="B48" s="16" t="s">
        <v>180</v>
      </c>
      <c r="C48" s="210">
        <v>0</v>
      </c>
      <c r="D48" s="70">
        <f>'audit B'!D48</f>
        <v>0</v>
      </c>
      <c r="E48" s="71">
        <f>C48+D48</f>
        <v>0</v>
      </c>
      <c r="F48" s="210">
        <v>0</v>
      </c>
      <c r="G48" s="70">
        <f>'audit B'!G48</f>
        <v>0</v>
      </c>
      <c r="H48" s="71">
        <f>F48+G48</f>
        <v>0</v>
      </c>
      <c r="I48" s="74">
        <f>IF(ISERR(+H48/E48),0,+H48/E48)</f>
        <v>0</v>
      </c>
    </row>
    <row r="49" spans="1:9" x14ac:dyDescent="0.2">
      <c r="A49" s="58"/>
    </row>
    <row r="50" spans="1:9" x14ac:dyDescent="0.2">
      <c r="A50" s="60" t="s">
        <v>159</v>
      </c>
      <c r="B50" s="16" t="s">
        <v>748</v>
      </c>
      <c r="C50" s="210">
        <v>0</v>
      </c>
      <c r="D50" s="70">
        <f>'audit B'!D50</f>
        <v>0</v>
      </c>
      <c r="E50" s="71">
        <f>C50+D50</f>
        <v>0</v>
      </c>
      <c r="F50" s="210">
        <v>0</v>
      </c>
      <c r="G50" s="70">
        <f>'audit B'!G50</f>
        <v>0</v>
      </c>
      <c r="H50" s="71">
        <f>F50+G50</f>
        <v>0</v>
      </c>
      <c r="I50" s="74">
        <f>IF(ISERR(+H50/E50),0,+H50/E50)</f>
        <v>0</v>
      </c>
    </row>
    <row r="51" spans="1:9" x14ac:dyDescent="0.2">
      <c r="A51" s="182"/>
    </row>
    <row r="52" spans="1:9" x14ac:dyDescent="0.2">
      <c r="A52" s="60" t="s">
        <v>160</v>
      </c>
      <c r="B52" s="56" t="s">
        <v>181</v>
      </c>
      <c r="C52" s="210">
        <v>0</v>
      </c>
      <c r="D52" s="70">
        <f>'audit B'!D52</f>
        <v>0</v>
      </c>
      <c r="E52" s="71">
        <f>C52+D52</f>
        <v>0</v>
      </c>
      <c r="F52" s="210">
        <v>0</v>
      </c>
      <c r="G52" s="70">
        <f>'audit B'!G52</f>
        <v>0</v>
      </c>
      <c r="H52" s="71">
        <f>F52+G52</f>
        <v>0</v>
      </c>
      <c r="I52" s="74">
        <f>IF(ISERR(+H52/E52),0,+H52/E52)</f>
        <v>0</v>
      </c>
    </row>
    <row r="53" spans="1:9" x14ac:dyDescent="0.2">
      <c r="A53" s="58"/>
    </row>
    <row r="54" spans="1:9" ht="15" thickBot="1" x14ac:dyDescent="0.25">
      <c r="A54" s="60" t="s">
        <v>184</v>
      </c>
      <c r="B54" s="16" t="s">
        <v>182</v>
      </c>
      <c r="C54" s="72">
        <f>SUM(C42:C52)</f>
        <v>0</v>
      </c>
      <c r="D54" s="73">
        <f t="shared" ref="D54:H54" si="0">SUM(D42:D52)</f>
        <v>0</v>
      </c>
      <c r="E54" s="72">
        <f t="shared" si="0"/>
        <v>0</v>
      </c>
      <c r="F54" s="72">
        <f t="shared" si="0"/>
        <v>0</v>
      </c>
      <c r="G54" s="73">
        <f t="shared" si="0"/>
        <v>0</v>
      </c>
      <c r="H54" s="72">
        <f t="shared" si="0"/>
        <v>0</v>
      </c>
      <c r="I54" s="75">
        <f>IF(ISERR(+H54/E54),0,+H54/E54)</f>
        <v>0</v>
      </c>
    </row>
    <row r="55" spans="1:9" ht="15" thickTop="1" x14ac:dyDescent="0.2"/>
    <row r="57" spans="1:9" ht="15" thickBot="1" x14ac:dyDescent="0.25">
      <c r="A57" s="60" t="s">
        <v>191</v>
      </c>
      <c r="B57" s="16" t="s">
        <v>183</v>
      </c>
      <c r="C57" s="75">
        <f>IF(ISERR(+E54/H30),0,+E54/H30)</f>
        <v>0</v>
      </c>
    </row>
    <row r="58" spans="1:9" ht="15" thickTop="1" x14ac:dyDescent="0.2"/>
  </sheetData>
  <sheetProtection password="8CA5" sheet="1" objects="1" scenarios="1"/>
  <pageMargins left="0.7" right="0.7" top="0.75" bottom="0.75" header="0.3" footer="0.3"/>
  <pageSetup scale="59" fitToHeight="0" orientation="portrait" horizontalDpi="1200" verticalDpi="1200" r:id="rId1"/>
  <headerFooter>
    <oddHeader>&amp;R&amp;"-,Bold"WORKSHEET B
FISCAL STATISTICAL DATA</oddHeader>
    <oddFooter xml:space="preserve">&amp;L&amp;"Arial,Regular"&amp;10&amp;F
&amp;A&amp;C&amp;"Arial,Regular"&amp;10Page 5
&amp;R&amp;"Arial,Regular"&amp;10Print Date:  &amp;D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G138"/>
  <sheetViews>
    <sheetView zoomScale="75" zoomScaleNormal="75" workbookViewId="0">
      <selection activeCell="M19" sqref="M19"/>
    </sheetView>
  </sheetViews>
  <sheetFormatPr defaultColWidth="9.140625" defaultRowHeight="14.25" x14ac:dyDescent="0.2"/>
  <cols>
    <col min="1" max="1" width="5.85546875" style="16" customWidth="1"/>
    <col min="2" max="2" width="49.5703125" style="16" customWidth="1"/>
    <col min="3" max="3" width="1.7109375" style="16" customWidth="1"/>
    <col min="4" max="4" width="17.28515625" style="16" customWidth="1"/>
    <col min="5" max="5" width="16.140625" style="16" customWidth="1"/>
    <col min="6" max="6" width="17.28515625" style="16" customWidth="1"/>
    <col min="7" max="7" width="19.85546875" style="16" customWidth="1"/>
    <col min="8" max="16384" width="9.140625" style="16"/>
  </cols>
  <sheetData>
    <row r="2" spans="1:7" ht="15" x14ac:dyDescent="0.25">
      <c r="B2" s="25" t="str">
        <f>"PROVIDER NAME:  "&amp;ProviderName</f>
        <v xml:space="preserve">PROVIDER NAME:  </v>
      </c>
      <c r="F2" s="29" t="s">
        <v>21</v>
      </c>
      <c r="G2" s="34">
        <f>IF(Begindate2 &lt;&gt; 0,(Begindate2), 0)</f>
        <v>0</v>
      </c>
    </row>
    <row r="4" spans="1:7" ht="15" x14ac:dyDescent="0.25">
      <c r="B4" s="25" t="str">
        <f>"NATIONAL PROVIDER ID:  "&amp;NPI</f>
        <v xml:space="preserve">NATIONAL PROVIDER ID:  </v>
      </c>
      <c r="F4" s="29" t="s">
        <v>22</v>
      </c>
      <c r="G4" s="34">
        <f>IF(Enddate2&lt;&gt;0,(Enddate2), 0)</f>
        <v>0</v>
      </c>
    </row>
    <row r="6" spans="1:7" x14ac:dyDescent="0.2">
      <c r="D6" s="83">
        <v>-1</v>
      </c>
      <c r="E6" s="83">
        <v>-2</v>
      </c>
      <c r="F6" s="83">
        <v>-3</v>
      </c>
      <c r="G6" s="83">
        <v>-4</v>
      </c>
    </row>
    <row r="7" spans="1:7" x14ac:dyDescent="0.2">
      <c r="D7" s="63" t="s">
        <v>185</v>
      </c>
      <c r="E7" s="63" t="s">
        <v>187</v>
      </c>
      <c r="F7" s="76" t="s">
        <v>633</v>
      </c>
      <c r="G7" s="63" t="s">
        <v>174</v>
      </c>
    </row>
    <row r="8" spans="1:7" x14ac:dyDescent="0.2">
      <c r="D8" s="28" t="s">
        <v>186</v>
      </c>
      <c r="E8" s="28" t="s">
        <v>173</v>
      </c>
      <c r="F8" s="77" t="s">
        <v>173</v>
      </c>
      <c r="G8" s="28" t="s">
        <v>188</v>
      </c>
    </row>
    <row r="9" spans="1:7" ht="15" x14ac:dyDescent="0.25">
      <c r="A9" s="25" t="s">
        <v>189</v>
      </c>
    </row>
    <row r="10" spans="1:7" x14ac:dyDescent="0.2">
      <c r="A10" s="58"/>
    </row>
    <row r="11" spans="1:7" x14ac:dyDescent="0.2">
      <c r="A11" s="60" t="s">
        <v>35</v>
      </c>
      <c r="B11" s="16" t="s">
        <v>200</v>
      </c>
      <c r="D11" s="212">
        <v>0</v>
      </c>
      <c r="E11" s="212">
        <v>0</v>
      </c>
      <c r="F11" s="85">
        <f>'audit C-1'!R11</f>
        <v>0</v>
      </c>
      <c r="G11" s="84">
        <f>D11+E11+F11</f>
        <v>0</v>
      </c>
    </row>
    <row r="12" spans="1:7" x14ac:dyDescent="0.2">
      <c r="A12" s="58"/>
    </row>
    <row r="13" spans="1:7" x14ac:dyDescent="0.2">
      <c r="A13" s="60" t="s">
        <v>36</v>
      </c>
      <c r="B13" s="16" t="s">
        <v>201</v>
      </c>
      <c r="D13" s="210">
        <v>0</v>
      </c>
      <c r="E13" s="210">
        <v>0</v>
      </c>
      <c r="F13" s="70">
        <f>'audit C-1'!R13</f>
        <v>0</v>
      </c>
      <c r="G13" s="71">
        <f>F13+E13+D13</f>
        <v>0</v>
      </c>
    </row>
    <row r="14" spans="1:7" x14ac:dyDescent="0.2">
      <c r="A14" s="58"/>
    </row>
    <row r="15" spans="1:7" x14ac:dyDescent="0.2">
      <c r="A15" s="60" t="s">
        <v>37</v>
      </c>
      <c r="B15" s="16" t="s">
        <v>202</v>
      </c>
      <c r="D15" s="210">
        <v>0</v>
      </c>
      <c r="E15" s="210">
        <v>0</v>
      </c>
      <c r="F15" s="70">
        <f>'audit C-1'!R15</f>
        <v>0</v>
      </c>
      <c r="G15" s="71">
        <f>F15+E15+D15</f>
        <v>0</v>
      </c>
    </row>
    <row r="16" spans="1:7" x14ac:dyDescent="0.2">
      <c r="A16" s="58"/>
    </row>
    <row r="17" spans="1:7" x14ac:dyDescent="0.2">
      <c r="A17" s="60" t="s">
        <v>38</v>
      </c>
      <c r="B17" s="16" t="s">
        <v>203</v>
      </c>
      <c r="D17" s="210">
        <v>0</v>
      </c>
      <c r="E17" s="210">
        <v>0</v>
      </c>
      <c r="F17" s="70">
        <f>'audit C-1'!R17</f>
        <v>0</v>
      </c>
      <c r="G17" s="71">
        <f>F17+E17+D17</f>
        <v>0</v>
      </c>
    </row>
    <row r="18" spans="1:7" x14ac:dyDescent="0.2">
      <c r="A18" s="58"/>
    </row>
    <row r="19" spans="1:7" x14ac:dyDescent="0.2">
      <c r="A19" s="60" t="s">
        <v>39</v>
      </c>
      <c r="B19" s="16" t="s">
        <v>204</v>
      </c>
      <c r="D19" s="210">
        <v>0</v>
      </c>
      <c r="E19" s="210">
        <v>0</v>
      </c>
      <c r="F19" s="70">
        <f>'audit C-1'!R19</f>
        <v>0</v>
      </c>
      <c r="G19" s="71">
        <f>F19+E19+D19</f>
        <v>0</v>
      </c>
    </row>
    <row r="20" spans="1:7" x14ac:dyDescent="0.2">
      <c r="A20" s="58"/>
    </row>
    <row r="21" spans="1:7" x14ac:dyDescent="0.2">
      <c r="A21" s="60" t="s">
        <v>40</v>
      </c>
      <c r="B21" s="16" t="s">
        <v>205</v>
      </c>
      <c r="D21" s="210">
        <v>0</v>
      </c>
      <c r="E21" s="210">
        <v>0</v>
      </c>
      <c r="F21" s="70">
        <f>'audit C-1'!R21</f>
        <v>0</v>
      </c>
      <c r="G21" s="71">
        <f>F21+E21+D21</f>
        <v>0</v>
      </c>
    </row>
    <row r="22" spans="1:7" x14ac:dyDescent="0.2">
      <c r="A22" s="58"/>
    </row>
    <row r="23" spans="1:7" x14ac:dyDescent="0.2">
      <c r="A23" s="60" t="s">
        <v>41</v>
      </c>
      <c r="B23" s="16" t="s">
        <v>206</v>
      </c>
      <c r="D23" s="210">
        <v>0</v>
      </c>
      <c r="E23" s="210">
        <v>0</v>
      </c>
      <c r="F23" s="70">
        <f>'audit C-1'!R23</f>
        <v>0</v>
      </c>
      <c r="G23" s="71">
        <f>F23+E23+D23</f>
        <v>0</v>
      </c>
    </row>
    <row r="24" spans="1:7" x14ac:dyDescent="0.2">
      <c r="A24" s="58"/>
    </row>
    <row r="25" spans="1:7" x14ac:dyDescent="0.2">
      <c r="A25" s="60" t="s">
        <v>157</v>
      </c>
      <c r="B25" s="213" t="s">
        <v>276</v>
      </c>
      <c r="D25" s="210">
        <v>0</v>
      </c>
      <c r="E25" s="210">
        <v>0</v>
      </c>
      <c r="F25" s="70">
        <f>'audit C-1'!R25</f>
        <v>0</v>
      </c>
      <c r="G25" s="71">
        <f>F25+E25+D25</f>
        <v>0</v>
      </c>
    </row>
    <row r="26" spans="1:7" x14ac:dyDescent="0.2">
      <c r="A26" s="58"/>
    </row>
    <row r="27" spans="1:7" x14ac:dyDescent="0.2">
      <c r="A27" s="60" t="s">
        <v>158</v>
      </c>
      <c r="B27" s="210">
        <v>0</v>
      </c>
      <c r="D27" s="210">
        <v>0</v>
      </c>
      <c r="E27" s="210">
        <v>0</v>
      </c>
      <c r="F27" s="70">
        <f>'audit C-1'!R27</f>
        <v>0</v>
      </c>
      <c r="G27" s="71">
        <f>F27+E27+D27</f>
        <v>0</v>
      </c>
    </row>
    <row r="28" spans="1:7" x14ac:dyDescent="0.2">
      <c r="A28" s="58"/>
    </row>
    <row r="29" spans="1:7" ht="15.75" thickBot="1" x14ac:dyDescent="0.3">
      <c r="A29" s="60" t="s">
        <v>159</v>
      </c>
      <c r="B29" s="25" t="s">
        <v>207</v>
      </c>
      <c r="D29" s="86">
        <f>SUM(D11:D28)</f>
        <v>0</v>
      </c>
      <c r="E29" s="86">
        <f t="shared" ref="E29:F29" si="0">SUM(E11:E28)</f>
        <v>0</v>
      </c>
      <c r="F29" s="87">
        <f t="shared" si="0"/>
        <v>0</v>
      </c>
      <c r="G29" s="86">
        <f>D29+E29+F29</f>
        <v>0</v>
      </c>
    </row>
    <row r="30" spans="1:7" ht="15" thickTop="1" x14ac:dyDescent="0.2"/>
    <row r="32" spans="1:7" ht="15" x14ac:dyDescent="0.25">
      <c r="A32" s="25" t="s">
        <v>190</v>
      </c>
    </row>
    <row r="34" spans="1:7" x14ac:dyDescent="0.2">
      <c r="A34" s="60" t="s">
        <v>160</v>
      </c>
      <c r="B34" s="16" t="s">
        <v>208</v>
      </c>
      <c r="D34" s="212">
        <v>0</v>
      </c>
      <c r="E34" s="212">
        <v>0</v>
      </c>
      <c r="F34" s="85">
        <f>'audit C-1'!R34</f>
        <v>0</v>
      </c>
      <c r="G34" s="84">
        <f>D34+E34+F34</f>
        <v>0</v>
      </c>
    </row>
    <row r="35" spans="1:7" x14ac:dyDescent="0.2">
      <c r="A35" s="58"/>
    </row>
    <row r="36" spans="1:7" x14ac:dyDescent="0.2">
      <c r="A36" s="60" t="s">
        <v>184</v>
      </c>
      <c r="B36" s="16" t="s">
        <v>209</v>
      </c>
      <c r="D36" s="210">
        <v>0</v>
      </c>
      <c r="E36" s="210">
        <v>0</v>
      </c>
      <c r="F36" s="70">
        <f>'audit C-1'!R36</f>
        <v>0</v>
      </c>
      <c r="G36" s="71">
        <f>F36+E36+D36</f>
        <v>0</v>
      </c>
    </row>
    <row r="37" spans="1:7" x14ac:dyDescent="0.2">
      <c r="A37" s="58"/>
    </row>
    <row r="38" spans="1:7" x14ac:dyDescent="0.2">
      <c r="A38" s="60" t="s">
        <v>191</v>
      </c>
      <c r="B38" s="16" t="s">
        <v>210</v>
      </c>
      <c r="D38" s="210">
        <v>0</v>
      </c>
      <c r="E38" s="210">
        <v>0</v>
      </c>
      <c r="F38" s="70">
        <f>'audit C-1'!R38</f>
        <v>0</v>
      </c>
      <c r="G38" s="71">
        <f>F38+E38+D38</f>
        <v>0</v>
      </c>
    </row>
    <row r="39" spans="1:7" x14ac:dyDescent="0.2">
      <c r="A39" s="58"/>
    </row>
    <row r="40" spans="1:7" x14ac:dyDescent="0.2">
      <c r="A40" s="60" t="s">
        <v>192</v>
      </c>
      <c r="B40" s="16" t="s">
        <v>211</v>
      </c>
      <c r="D40" s="210">
        <v>0</v>
      </c>
      <c r="E40" s="210">
        <v>0</v>
      </c>
      <c r="F40" s="70">
        <f>'audit C-1'!R40</f>
        <v>0</v>
      </c>
      <c r="G40" s="71">
        <f>F40+E40+D40</f>
        <v>0</v>
      </c>
    </row>
    <row r="41" spans="1:7" x14ac:dyDescent="0.2">
      <c r="A41" s="58"/>
    </row>
    <row r="42" spans="1:7" x14ac:dyDescent="0.2">
      <c r="A42" s="60" t="s">
        <v>193</v>
      </c>
      <c r="B42" s="210">
        <v>0</v>
      </c>
      <c r="D42" s="210">
        <v>0</v>
      </c>
      <c r="E42" s="210">
        <v>0</v>
      </c>
      <c r="F42" s="70">
        <f>'audit C-1'!R42</f>
        <v>0</v>
      </c>
      <c r="G42" s="71">
        <f>F42+E42+D42</f>
        <v>0</v>
      </c>
    </row>
    <row r="43" spans="1:7" x14ac:dyDescent="0.2">
      <c r="A43" s="58"/>
    </row>
    <row r="44" spans="1:7" ht="15.75" thickBot="1" x14ac:dyDescent="0.3">
      <c r="A44" s="60" t="s">
        <v>194</v>
      </c>
      <c r="B44" s="25" t="s">
        <v>212</v>
      </c>
      <c r="D44" s="86">
        <f>SUM(D34:D43)</f>
        <v>0</v>
      </c>
      <c r="E44" s="86">
        <f>SUM(E34:E43)</f>
        <v>0</v>
      </c>
      <c r="F44" s="87">
        <f>SUM(F34:F43)</f>
        <v>0</v>
      </c>
      <c r="G44" s="86">
        <f>D44+E44+F44</f>
        <v>0</v>
      </c>
    </row>
    <row r="45" spans="1:7" ht="15" thickTop="1" x14ac:dyDescent="0.2"/>
    <row r="47" spans="1:7" ht="15" x14ac:dyDescent="0.25">
      <c r="A47" s="25" t="s">
        <v>195</v>
      </c>
    </row>
    <row r="49" spans="1:7" x14ac:dyDescent="0.2">
      <c r="A49" s="60" t="s">
        <v>196</v>
      </c>
      <c r="B49" s="16" t="s">
        <v>213</v>
      </c>
      <c r="D49" s="212">
        <v>0</v>
      </c>
      <c r="E49" s="212">
        <v>0</v>
      </c>
      <c r="F49" s="85">
        <f>'audit C-1'!R49</f>
        <v>0</v>
      </c>
      <c r="G49" s="84">
        <f>D49+E49+F49</f>
        <v>0</v>
      </c>
    </row>
    <row r="50" spans="1:7" x14ac:dyDescent="0.2">
      <c r="A50" s="58"/>
    </row>
    <row r="51" spans="1:7" x14ac:dyDescent="0.2">
      <c r="A51" s="60" t="s">
        <v>197</v>
      </c>
      <c r="B51" s="16" t="s">
        <v>214</v>
      </c>
      <c r="D51" s="210">
        <v>0</v>
      </c>
      <c r="E51" s="210">
        <v>0</v>
      </c>
      <c r="F51" s="70">
        <f>'audit C-1'!R51</f>
        <v>0</v>
      </c>
      <c r="G51" s="71">
        <f>F51+E51+D51</f>
        <v>0</v>
      </c>
    </row>
    <row r="52" spans="1:7" x14ac:dyDescent="0.2">
      <c r="A52" s="58"/>
    </row>
    <row r="53" spans="1:7" x14ac:dyDescent="0.2">
      <c r="A53" s="60" t="s">
        <v>198</v>
      </c>
      <c r="B53" s="16" t="s">
        <v>215</v>
      </c>
      <c r="D53" s="210">
        <v>0</v>
      </c>
      <c r="E53" s="210">
        <v>0</v>
      </c>
      <c r="F53" s="70">
        <f>'audit C-1'!R53</f>
        <v>0</v>
      </c>
      <c r="G53" s="71">
        <f>F53+E53+D53</f>
        <v>0</v>
      </c>
    </row>
    <row r="54" spans="1:7" x14ac:dyDescent="0.2">
      <c r="A54" s="58"/>
    </row>
    <row r="55" spans="1:7" x14ac:dyDescent="0.2">
      <c r="A55" s="60" t="s">
        <v>199</v>
      </c>
      <c r="B55" s="16" t="s">
        <v>216</v>
      </c>
      <c r="D55" s="210">
        <v>0</v>
      </c>
      <c r="E55" s="210">
        <v>0</v>
      </c>
      <c r="F55" s="70">
        <f>'audit C-1'!R55</f>
        <v>0</v>
      </c>
      <c r="G55" s="71">
        <f>F55+E55+D55</f>
        <v>0</v>
      </c>
    </row>
    <row r="57" spans="1:7" x14ac:dyDescent="0.2">
      <c r="A57" s="60" t="s">
        <v>217</v>
      </c>
      <c r="B57" s="16" t="s">
        <v>238</v>
      </c>
      <c r="D57" s="210">
        <v>0</v>
      </c>
      <c r="E57" s="210">
        <v>0</v>
      </c>
      <c r="F57" s="70">
        <f>'audit C-1'!R57</f>
        <v>0</v>
      </c>
      <c r="G57" s="71">
        <f>F57+E57+D57</f>
        <v>0</v>
      </c>
    </row>
    <row r="58" spans="1:7" x14ac:dyDescent="0.2">
      <c r="A58" s="58"/>
    </row>
    <row r="59" spans="1:7" x14ac:dyDescent="0.2">
      <c r="A59" s="60" t="s">
        <v>218</v>
      </c>
      <c r="B59" s="16" t="s">
        <v>239</v>
      </c>
      <c r="D59" s="210">
        <v>0</v>
      </c>
      <c r="E59" s="210">
        <v>0</v>
      </c>
      <c r="F59" s="70">
        <f>'audit C-1'!R59</f>
        <v>0</v>
      </c>
      <c r="G59" s="71">
        <f>F59+E59+D59</f>
        <v>0</v>
      </c>
    </row>
    <row r="60" spans="1:7" x14ac:dyDescent="0.2">
      <c r="A60" s="58"/>
    </row>
    <row r="61" spans="1:7" x14ac:dyDescent="0.2">
      <c r="A61" s="60" t="s">
        <v>219</v>
      </c>
      <c r="B61" s="16" t="s">
        <v>240</v>
      </c>
      <c r="D61" s="210">
        <v>0</v>
      </c>
      <c r="E61" s="210">
        <v>0</v>
      </c>
      <c r="F61" s="70">
        <f>'audit C-1'!R61</f>
        <v>0</v>
      </c>
      <c r="G61" s="71">
        <f>F61+E61+D61</f>
        <v>0</v>
      </c>
    </row>
    <row r="62" spans="1:7" x14ac:dyDescent="0.2">
      <c r="A62" s="58"/>
    </row>
    <row r="63" spans="1:7" x14ac:dyDescent="0.2">
      <c r="A63" s="60" t="s">
        <v>220</v>
      </c>
      <c r="B63" s="16" t="s">
        <v>241</v>
      </c>
      <c r="D63" s="210">
        <v>0</v>
      </c>
      <c r="E63" s="210">
        <v>0</v>
      </c>
      <c r="F63" s="70">
        <f>'audit C-1'!R63</f>
        <v>0</v>
      </c>
      <c r="G63" s="71">
        <f>F63+E63+D63</f>
        <v>0</v>
      </c>
    </row>
    <row r="64" spans="1:7" x14ac:dyDescent="0.2">
      <c r="A64" s="58"/>
    </row>
    <row r="65" spans="1:7" x14ac:dyDescent="0.2">
      <c r="A65" s="60" t="s">
        <v>221</v>
      </c>
      <c r="B65" s="16" t="s">
        <v>242</v>
      </c>
      <c r="D65" s="210">
        <v>0</v>
      </c>
      <c r="E65" s="210">
        <v>0</v>
      </c>
      <c r="F65" s="70">
        <f>'audit C-1'!R65</f>
        <v>0</v>
      </c>
      <c r="G65" s="71">
        <f>F65+E65+D65</f>
        <v>0</v>
      </c>
    </row>
    <row r="66" spans="1:7" x14ac:dyDescent="0.2">
      <c r="A66" s="58"/>
    </row>
    <row r="67" spans="1:7" x14ac:dyDescent="0.2">
      <c r="A67" s="60" t="s">
        <v>222</v>
      </c>
      <c r="B67" s="16" t="s">
        <v>243</v>
      </c>
      <c r="D67" s="210">
        <v>0</v>
      </c>
      <c r="E67" s="210">
        <v>0</v>
      </c>
      <c r="F67" s="70">
        <f>'audit C-1'!R67</f>
        <v>0</v>
      </c>
      <c r="G67" s="71">
        <f>F67+E67+D67</f>
        <v>0</v>
      </c>
    </row>
    <row r="68" spans="1:7" x14ac:dyDescent="0.2">
      <c r="A68" s="58"/>
    </row>
    <row r="69" spans="1:7" x14ac:dyDescent="0.2">
      <c r="A69" s="60" t="s">
        <v>223</v>
      </c>
      <c r="B69" s="213" t="s">
        <v>244</v>
      </c>
      <c r="D69" s="210">
        <v>0</v>
      </c>
      <c r="E69" s="210">
        <v>0</v>
      </c>
      <c r="F69" s="70">
        <f>'audit C-1'!R69</f>
        <v>0</v>
      </c>
      <c r="G69" s="71">
        <f>F69+E69+D69</f>
        <v>0</v>
      </c>
    </row>
    <row r="70" spans="1:7" x14ac:dyDescent="0.2">
      <c r="A70" s="58"/>
    </row>
    <row r="71" spans="1:7" x14ac:dyDescent="0.2">
      <c r="A71" s="60" t="s">
        <v>224</v>
      </c>
      <c r="B71" s="213" t="s">
        <v>275</v>
      </c>
      <c r="D71" s="210">
        <v>0</v>
      </c>
      <c r="E71" s="210">
        <v>0</v>
      </c>
      <c r="F71" s="70">
        <f>'audit C-1'!R71</f>
        <v>0</v>
      </c>
      <c r="G71" s="71">
        <f>F71+E71+D71</f>
        <v>0</v>
      </c>
    </row>
    <row r="72" spans="1:7" x14ac:dyDescent="0.2">
      <c r="A72" s="58"/>
    </row>
    <row r="73" spans="1:7" x14ac:dyDescent="0.2">
      <c r="A73" s="60" t="s">
        <v>225</v>
      </c>
      <c r="B73" s="210">
        <v>0</v>
      </c>
      <c r="D73" s="210">
        <v>0</v>
      </c>
      <c r="E73" s="210">
        <v>0</v>
      </c>
      <c r="F73" s="70">
        <f>'audit C-1'!R73</f>
        <v>0</v>
      </c>
      <c r="G73" s="71">
        <f>F73+E73+D73</f>
        <v>0</v>
      </c>
    </row>
    <row r="74" spans="1:7" x14ac:dyDescent="0.2">
      <c r="A74" s="58"/>
    </row>
    <row r="75" spans="1:7" ht="15.75" thickBot="1" x14ac:dyDescent="0.3">
      <c r="A75" s="60" t="s">
        <v>226</v>
      </c>
      <c r="B75" s="25" t="s">
        <v>245</v>
      </c>
      <c r="D75" s="86">
        <f>SUM(D49:D74)</f>
        <v>0</v>
      </c>
      <c r="E75" s="86">
        <f>SUM(E49:E74)</f>
        <v>0</v>
      </c>
      <c r="F75" s="87">
        <f>SUM(F49:F74)</f>
        <v>0</v>
      </c>
      <c r="G75" s="86">
        <f>D75+E75+F75</f>
        <v>0</v>
      </c>
    </row>
    <row r="76" spans="1:7" ht="15" thickTop="1" x14ac:dyDescent="0.2">
      <c r="A76" s="58"/>
    </row>
    <row r="77" spans="1:7" x14ac:dyDescent="0.2">
      <c r="A77" s="58"/>
    </row>
    <row r="78" spans="1:7" ht="15.75" thickBot="1" x14ac:dyDescent="0.3">
      <c r="A78" s="60" t="s">
        <v>227</v>
      </c>
      <c r="B78" s="25" t="s">
        <v>246</v>
      </c>
      <c r="D78" s="86">
        <f>D29+D44+D75</f>
        <v>0</v>
      </c>
      <c r="E78" s="86">
        <f>E29+E44+E75</f>
        <v>0</v>
      </c>
      <c r="F78" s="87">
        <f>F29+F44+F75</f>
        <v>0</v>
      </c>
      <c r="G78" s="86">
        <f>D78+E78+F78</f>
        <v>0</v>
      </c>
    </row>
    <row r="79" spans="1:7" ht="15" thickTop="1" x14ac:dyDescent="0.2"/>
    <row r="81" spans="1:7" ht="15" x14ac:dyDescent="0.25">
      <c r="A81" s="25" t="s">
        <v>228</v>
      </c>
    </row>
    <row r="83" spans="1:7" x14ac:dyDescent="0.2">
      <c r="A83" s="60" t="s">
        <v>229</v>
      </c>
      <c r="B83" s="16" t="s">
        <v>247</v>
      </c>
      <c r="D83" s="212">
        <v>0</v>
      </c>
      <c r="E83" s="212">
        <v>0</v>
      </c>
      <c r="F83" s="85">
        <f>'audit C-1'!R84</f>
        <v>0</v>
      </c>
      <c r="G83" s="84">
        <f>D83+E83+F83</f>
        <v>0</v>
      </c>
    </row>
    <row r="84" spans="1:7" x14ac:dyDescent="0.2">
      <c r="A84" s="58"/>
    </row>
    <row r="85" spans="1:7" x14ac:dyDescent="0.2">
      <c r="A85" s="60" t="s">
        <v>230</v>
      </c>
      <c r="B85" s="16" t="s">
        <v>248</v>
      </c>
      <c r="D85" s="210">
        <v>0</v>
      </c>
      <c r="E85" s="210">
        <v>0</v>
      </c>
      <c r="F85" s="70">
        <f>'audit C-1'!R86</f>
        <v>0</v>
      </c>
      <c r="G85" s="71">
        <f>F85+E85+D85</f>
        <v>0</v>
      </c>
    </row>
    <row r="86" spans="1:7" x14ac:dyDescent="0.2">
      <c r="A86" s="58"/>
    </row>
    <row r="87" spans="1:7" x14ac:dyDescent="0.2">
      <c r="A87" s="60" t="s">
        <v>231</v>
      </c>
      <c r="B87" s="16" t="s">
        <v>249</v>
      </c>
      <c r="D87" s="210">
        <v>0</v>
      </c>
      <c r="E87" s="210">
        <v>0</v>
      </c>
      <c r="F87" s="70">
        <f>'audit C-1'!R88</f>
        <v>0</v>
      </c>
      <c r="G87" s="71">
        <f>F87+E87+D87</f>
        <v>0</v>
      </c>
    </row>
    <row r="88" spans="1:7" x14ac:dyDescent="0.2">
      <c r="A88" s="58"/>
    </row>
    <row r="89" spans="1:7" x14ac:dyDescent="0.2">
      <c r="A89" s="60" t="s">
        <v>232</v>
      </c>
      <c r="B89" s="16" t="s">
        <v>250</v>
      </c>
      <c r="D89" s="210">
        <v>0</v>
      </c>
      <c r="E89" s="210">
        <v>0</v>
      </c>
      <c r="F89" s="70">
        <f>'audit C-1'!R90</f>
        <v>0</v>
      </c>
      <c r="G89" s="71">
        <f>F89+E89+D89</f>
        <v>0</v>
      </c>
    </row>
    <row r="90" spans="1:7" x14ac:dyDescent="0.2">
      <c r="A90" s="58"/>
    </row>
    <row r="91" spans="1:7" x14ac:dyDescent="0.2">
      <c r="A91" s="60" t="s">
        <v>233</v>
      </c>
      <c r="B91" s="16" t="s">
        <v>251</v>
      </c>
      <c r="D91" s="210">
        <v>0</v>
      </c>
      <c r="E91" s="210">
        <v>0</v>
      </c>
      <c r="F91" s="70">
        <f>'audit C-1'!R92</f>
        <v>0</v>
      </c>
      <c r="G91" s="71">
        <f>F91+E91+D91</f>
        <v>0</v>
      </c>
    </row>
    <row r="92" spans="1:7" x14ac:dyDescent="0.2">
      <c r="A92" s="58"/>
    </row>
    <row r="93" spans="1:7" x14ac:dyDescent="0.2">
      <c r="A93" s="60" t="s">
        <v>234</v>
      </c>
      <c r="B93" s="213" t="s">
        <v>252</v>
      </c>
      <c r="D93" s="210">
        <v>0</v>
      </c>
      <c r="E93" s="210">
        <v>0</v>
      </c>
      <c r="F93" s="70">
        <f>'audit C-1'!R94</f>
        <v>0</v>
      </c>
      <c r="G93" s="71">
        <f>F93+E93+D93</f>
        <v>0</v>
      </c>
    </row>
    <row r="94" spans="1:7" x14ac:dyDescent="0.2">
      <c r="A94" s="60"/>
    </row>
    <row r="95" spans="1:7" x14ac:dyDescent="0.2">
      <c r="A95" s="60" t="s">
        <v>235</v>
      </c>
      <c r="B95" s="210">
        <v>0</v>
      </c>
      <c r="D95" s="210">
        <v>0</v>
      </c>
      <c r="E95" s="210">
        <v>0</v>
      </c>
      <c r="F95" s="70">
        <f>'audit C-1'!R96</f>
        <v>0</v>
      </c>
      <c r="G95" s="71">
        <f>F95+E95+D95</f>
        <v>0</v>
      </c>
    </row>
    <row r="96" spans="1:7" x14ac:dyDescent="0.2">
      <c r="A96" s="58"/>
    </row>
    <row r="97" spans="1:7" x14ac:dyDescent="0.2">
      <c r="A97" s="60" t="s">
        <v>236</v>
      </c>
      <c r="B97" s="210">
        <v>0</v>
      </c>
      <c r="D97" s="210">
        <v>0</v>
      </c>
      <c r="E97" s="210">
        <v>0</v>
      </c>
      <c r="F97" s="70">
        <f>'audit C-1'!R98</f>
        <v>0</v>
      </c>
      <c r="G97" s="71">
        <f>F97+E97+D97</f>
        <v>0</v>
      </c>
    </row>
    <row r="98" spans="1:7" x14ac:dyDescent="0.2">
      <c r="A98" s="58"/>
    </row>
    <row r="99" spans="1:7" ht="15.75" thickBot="1" x14ac:dyDescent="0.3">
      <c r="A99" s="60" t="s">
        <v>237</v>
      </c>
      <c r="B99" s="25" t="s">
        <v>253</v>
      </c>
      <c r="D99" s="86">
        <f>SUM(D83:D98)</f>
        <v>0</v>
      </c>
      <c r="E99" s="86">
        <f t="shared" ref="E99:F99" si="1">SUM(E83:E98)</f>
        <v>0</v>
      </c>
      <c r="F99" s="87">
        <f t="shared" si="1"/>
        <v>0</v>
      </c>
      <c r="G99" s="86">
        <f>D99+E99+F99</f>
        <v>0</v>
      </c>
    </row>
    <row r="100" spans="1:7" ht="15" thickTop="1" x14ac:dyDescent="0.2"/>
    <row r="101" spans="1:7" ht="15" x14ac:dyDescent="0.25">
      <c r="A101" s="25" t="s">
        <v>254</v>
      </c>
    </row>
    <row r="103" spans="1:7" x14ac:dyDescent="0.2">
      <c r="A103" s="60" t="s">
        <v>255</v>
      </c>
      <c r="B103" s="16" t="s">
        <v>271</v>
      </c>
      <c r="D103" s="212">
        <v>0</v>
      </c>
      <c r="E103" s="212">
        <v>0</v>
      </c>
      <c r="F103" s="85">
        <f>'audit C-1'!R105</f>
        <v>0</v>
      </c>
      <c r="G103" s="84">
        <f>D103+E103+F103</f>
        <v>0</v>
      </c>
    </row>
    <row r="104" spans="1:7" x14ac:dyDescent="0.2">
      <c r="A104" s="58"/>
    </row>
    <row r="105" spans="1:7" x14ac:dyDescent="0.2">
      <c r="A105" s="60" t="s">
        <v>256</v>
      </c>
      <c r="B105" s="16" t="s">
        <v>272</v>
      </c>
      <c r="D105" s="210">
        <v>0</v>
      </c>
      <c r="E105" s="210">
        <v>0</v>
      </c>
      <c r="F105" s="70">
        <f>'audit C-1'!R107</f>
        <v>0</v>
      </c>
      <c r="G105" s="71">
        <f>F105+E105+D105</f>
        <v>0</v>
      </c>
    </row>
    <row r="106" spans="1:7" x14ac:dyDescent="0.2">
      <c r="A106" s="58"/>
    </row>
    <row r="107" spans="1:7" x14ac:dyDescent="0.2">
      <c r="A107" s="60" t="s">
        <v>257</v>
      </c>
      <c r="B107" s="16" t="s">
        <v>273</v>
      </c>
      <c r="D107" s="210">
        <v>0</v>
      </c>
      <c r="E107" s="210">
        <v>0</v>
      </c>
      <c r="F107" s="70">
        <f>'audit C-1'!R109</f>
        <v>0</v>
      </c>
      <c r="G107" s="71">
        <f>F107+E107+D107</f>
        <v>0</v>
      </c>
    </row>
    <row r="108" spans="1:7" x14ac:dyDescent="0.2">
      <c r="A108" s="58"/>
    </row>
    <row r="109" spans="1:7" x14ac:dyDescent="0.2">
      <c r="A109" s="60" t="s">
        <v>258</v>
      </c>
      <c r="B109" s="56" t="s">
        <v>566</v>
      </c>
      <c r="D109" s="210">
        <v>0</v>
      </c>
      <c r="E109" s="210">
        <v>0</v>
      </c>
      <c r="F109" s="70">
        <f>'audit C-1'!R111</f>
        <v>0</v>
      </c>
      <c r="G109" s="71">
        <f>F109+E109+D109</f>
        <v>0</v>
      </c>
    </row>
    <row r="110" spans="1:7" x14ac:dyDescent="0.2">
      <c r="A110" s="58"/>
    </row>
    <row r="111" spans="1:7" x14ac:dyDescent="0.2">
      <c r="A111" s="60" t="s">
        <v>259</v>
      </c>
      <c r="B111" s="56" t="s">
        <v>274</v>
      </c>
      <c r="D111" s="210">
        <v>0</v>
      </c>
      <c r="E111" s="210">
        <v>0</v>
      </c>
      <c r="F111" s="70">
        <f>'audit C-1'!R113</f>
        <v>0</v>
      </c>
      <c r="G111" s="71">
        <f>F111+E111+D111</f>
        <v>0</v>
      </c>
    </row>
    <row r="112" spans="1:7" x14ac:dyDescent="0.2">
      <c r="A112" s="58"/>
    </row>
    <row r="113" spans="1:7" x14ac:dyDescent="0.2">
      <c r="A113" s="60" t="s">
        <v>260</v>
      </c>
      <c r="B113" s="210">
        <v>0</v>
      </c>
      <c r="C113" s="231"/>
      <c r="D113" s="210">
        <v>0</v>
      </c>
      <c r="E113" s="210">
        <v>0</v>
      </c>
      <c r="F113" s="70">
        <f>'audit C-1'!R115</f>
        <v>0</v>
      </c>
      <c r="G113" s="71">
        <f>F113+E113+D113</f>
        <v>0</v>
      </c>
    </row>
    <row r="114" spans="1:7" x14ac:dyDescent="0.2">
      <c r="A114" s="58"/>
    </row>
    <row r="115" spans="1:7" ht="15.75" thickBot="1" x14ac:dyDescent="0.3">
      <c r="A115" s="60" t="s">
        <v>261</v>
      </c>
      <c r="B115" s="25" t="s">
        <v>277</v>
      </c>
      <c r="D115" s="86">
        <f>SUM(D103:D114)</f>
        <v>0</v>
      </c>
      <c r="E115" s="86">
        <f t="shared" ref="E115:F115" si="2">SUM(E103:E114)</f>
        <v>0</v>
      </c>
      <c r="F115" s="87">
        <f t="shared" si="2"/>
        <v>0</v>
      </c>
      <c r="G115" s="86">
        <f>D115+E115+F115</f>
        <v>0</v>
      </c>
    </row>
    <row r="116" spans="1:7" ht="15" thickTop="1" x14ac:dyDescent="0.2">
      <c r="A116" s="58"/>
    </row>
    <row r="117" spans="1:7" x14ac:dyDescent="0.2">
      <c r="A117" s="58"/>
    </row>
    <row r="118" spans="1:7" ht="15.75" thickBot="1" x14ac:dyDescent="0.3">
      <c r="A118" s="60" t="s">
        <v>262</v>
      </c>
      <c r="B118" s="25" t="s">
        <v>278</v>
      </c>
      <c r="D118" s="86">
        <f>D99+D115</f>
        <v>0</v>
      </c>
      <c r="E118" s="86">
        <f>E99+E115</f>
        <v>0</v>
      </c>
      <c r="F118" s="87">
        <f>F99+F115</f>
        <v>0</v>
      </c>
      <c r="G118" s="86">
        <f>D118+E118+F118</f>
        <v>0</v>
      </c>
    </row>
    <row r="119" spans="1:7" ht="15" thickTop="1" x14ac:dyDescent="0.2">
      <c r="A119" s="58"/>
    </row>
    <row r="121" spans="1:7" ht="15" x14ac:dyDescent="0.25">
      <c r="A121" s="25" t="s">
        <v>263</v>
      </c>
    </row>
    <row r="123" spans="1:7" x14ac:dyDescent="0.2">
      <c r="A123" s="60" t="s">
        <v>264</v>
      </c>
      <c r="B123" s="16" t="s">
        <v>279</v>
      </c>
      <c r="D123" s="212">
        <v>0</v>
      </c>
      <c r="E123" s="212">
        <v>0</v>
      </c>
      <c r="F123" s="85">
        <f>'audit C-1'!R126</f>
        <v>0</v>
      </c>
      <c r="G123" s="84">
        <f>D123+E123+F123</f>
        <v>0</v>
      </c>
    </row>
    <row r="124" spans="1:7" x14ac:dyDescent="0.2">
      <c r="A124" s="58"/>
    </row>
    <row r="125" spans="1:7" x14ac:dyDescent="0.2">
      <c r="A125" s="60" t="s">
        <v>265</v>
      </c>
      <c r="B125" s="213" t="s">
        <v>280</v>
      </c>
      <c r="D125" s="210">
        <v>0</v>
      </c>
      <c r="E125" s="210">
        <v>0</v>
      </c>
      <c r="F125" s="70">
        <f>'audit C-1'!R128</f>
        <v>0</v>
      </c>
      <c r="G125" s="71">
        <f>F125+E125+D125</f>
        <v>0</v>
      </c>
    </row>
    <row r="126" spans="1:7" x14ac:dyDescent="0.2">
      <c r="A126" s="58"/>
    </row>
    <row r="127" spans="1:7" x14ac:dyDescent="0.2">
      <c r="A127" s="60" t="s">
        <v>266</v>
      </c>
      <c r="B127" s="210">
        <v>0</v>
      </c>
      <c r="D127" s="210">
        <v>0</v>
      </c>
      <c r="E127" s="210">
        <v>0</v>
      </c>
      <c r="F127" s="70">
        <f>'audit C-1'!R130</f>
        <v>0</v>
      </c>
      <c r="G127" s="71">
        <f>F127+E127+D127</f>
        <v>0</v>
      </c>
    </row>
    <row r="128" spans="1:7" x14ac:dyDescent="0.2">
      <c r="A128" s="58"/>
    </row>
    <row r="129" spans="1:7" x14ac:dyDescent="0.2">
      <c r="A129" s="60" t="s">
        <v>267</v>
      </c>
      <c r="B129" s="56" t="s">
        <v>281</v>
      </c>
      <c r="D129" s="210">
        <v>0</v>
      </c>
      <c r="E129" s="210">
        <v>0</v>
      </c>
      <c r="F129" s="70">
        <f>'audit C-1'!R132</f>
        <v>0</v>
      </c>
      <c r="G129" s="71">
        <f>F129+E129+D129</f>
        <v>0</v>
      </c>
    </row>
    <row r="130" spans="1:7" x14ac:dyDescent="0.2">
      <c r="A130" s="58"/>
    </row>
    <row r="131" spans="1:7" x14ac:dyDescent="0.2">
      <c r="A131" s="58"/>
    </row>
    <row r="132" spans="1:7" ht="15.75" thickBot="1" x14ac:dyDescent="0.3">
      <c r="A132" s="60" t="s">
        <v>268</v>
      </c>
      <c r="B132" s="25" t="s">
        <v>282</v>
      </c>
      <c r="D132" s="86">
        <f>SUM(D123:D131)</f>
        <v>0</v>
      </c>
      <c r="E132" s="86">
        <f t="shared" ref="E132:F132" si="3">SUM(E123:E131)</f>
        <v>0</v>
      </c>
      <c r="F132" s="87">
        <f t="shared" si="3"/>
        <v>0</v>
      </c>
      <c r="G132" s="86">
        <f>D132+E132+F132</f>
        <v>0</v>
      </c>
    </row>
    <row r="133" spans="1:7" ht="15" thickTop="1" x14ac:dyDescent="0.2">
      <c r="A133" s="58"/>
    </row>
    <row r="134" spans="1:7" x14ac:dyDescent="0.2">
      <c r="A134" s="58"/>
    </row>
    <row r="135" spans="1:7" ht="15.75" thickBot="1" x14ac:dyDescent="0.3">
      <c r="A135" s="60" t="s">
        <v>269</v>
      </c>
      <c r="B135" s="25" t="s">
        <v>283</v>
      </c>
      <c r="D135" s="86">
        <f>D132+D118</f>
        <v>0</v>
      </c>
      <c r="E135" s="86">
        <f>E132+E118</f>
        <v>0</v>
      </c>
      <c r="F135" s="87">
        <f>F132+F118</f>
        <v>0</v>
      </c>
      <c r="G135" s="86">
        <f>D135+E135+F135</f>
        <v>0</v>
      </c>
    </row>
    <row r="136" spans="1:7" ht="15" thickTop="1" x14ac:dyDescent="0.2">
      <c r="A136" s="58"/>
    </row>
    <row r="137" spans="1:7" ht="15" thickBot="1" x14ac:dyDescent="0.25">
      <c r="A137" s="60" t="s">
        <v>270</v>
      </c>
      <c r="B137" s="16" t="s">
        <v>284</v>
      </c>
      <c r="D137" s="86">
        <f>IF(BalanceCheck&gt;0,-D135+D78,D135+D78)</f>
        <v>0</v>
      </c>
      <c r="E137" s="86">
        <f>IF(BalanceCheck&gt;0,-E135+E78,E135+E78)</f>
        <v>0</v>
      </c>
      <c r="F137" s="87">
        <f>IF(BalanceCheck&gt;0,-F135+F78,F135+F78)</f>
        <v>0</v>
      </c>
      <c r="G137" s="86">
        <f>IF(BalanceCheck&gt;0,-G135+G78,G135+G78)</f>
        <v>0</v>
      </c>
    </row>
    <row r="138" spans="1:7" ht="15" thickTop="1" x14ac:dyDescent="0.2"/>
  </sheetData>
  <sheetProtection password="8CA5" sheet="1" objects="1" scenarios="1"/>
  <pageMargins left="0.7" right="0.7" top="0.75" bottom="0.75" header="0.3" footer="0.3"/>
  <pageSetup scale="71" firstPageNumber="6" fitToHeight="0" orientation="portrait" useFirstPageNumber="1" horizontalDpi="1200" verticalDpi="1200" r:id="rId1"/>
  <headerFooter>
    <oddHeader>&amp;R&amp;"-,Bold"WORKSHEET C-1
BALANCE SHEET</oddHeader>
    <oddFooter xml:space="preserve">&amp;L&amp;"Arial,Regular"&amp;10&amp;F
&amp;A&amp;C&amp;"Arial,Regular"&amp;10Page &amp;P
&amp;R&amp;"Arial,Regular"&amp;10Print Date:  &amp;D
</oddFooter>
  </headerFooter>
  <rowBreaks count="2" manualBreakCount="2">
    <brk id="45"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F62"/>
  <sheetViews>
    <sheetView zoomScale="75" zoomScaleNormal="75" workbookViewId="0">
      <selection activeCell="I6" sqref="I6"/>
    </sheetView>
  </sheetViews>
  <sheetFormatPr defaultColWidth="9.140625" defaultRowHeight="14.25" x14ac:dyDescent="0.2"/>
  <cols>
    <col min="1" max="1" width="5.85546875" style="16" customWidth="1"/>
    <col min="2" max="2" width="39.85546875" style="16" customWidth="1"/>
    <col min="3" max="5" width="17.28515625" style="16" customWidth="1"/>
    <col min="6" max="6" width="19.85546875" style="16" customWidth="1"/>
    <col min="7" max="16384" width="9.140625" style="16"/>
  </cols>
  <sheetData>
    <row r="2" spans="1:6" ht="15" x14ac:dyDescent="0.25">
      <c r="B2" s="25" t="str">
        <f>"PROVIDER NAME:  "&amp;ProviderName</f>
        <v xml:space="preserve">PROVIDER NAME:  </v>
      </c>
      <c r="E2" s="29" t="s">
        <v>21</v>
      </c>
      <c r="F2" s="34">
        <f>IF(Begindate2 &lt;&gt; 0,(Begindate2), 0)</f>
        <v>0</v>
      </c>
    </row>
    <row r="4" spans="1:6" ht="15" x14ac:dyDescent="0.25">
      <c r="B4" s="25" t="str">
        <f>"NATIONAL PROVIDER ID:  "&amp;NPI</f>
        <v xml:space="preserve">NATIONAL PROVIDER ID:  </v>
      </c>
      <c r="E4" s="29" t="s">
        <v>22</v>
      </c>
      <c r="F4" s="34">
        <f>IF(Enddate2&lt;&gt;0,(Enddate2), 0)</f>
        <v>0</v>
      </c>
    </row>
    <row r="6" spans="1:6" x14ac:dyDescent="0.2">
      <c r="C6" s="83">
        <v>-1</v>
      </c>
      <c r="D6" s="83">
        <v>-2</v>
      </c>
      <c r="E6" s="83">
        <v>-3</v>
      </c>
      <c r="F6" s="83">
        <v>-4</v>
      </c>
    </row>
    <row r="7" spans="1:6" x14ac:dyDescent="0.2">
      <c r="C7" s="63" t="s">
        <v>185</v>
      </c>
      <c r="D7" s="63" t="s">
        <v>187</v>
      </c>
      <c r="E7" s="76" t="s">
        <v>633</v>
      </c>
      <c r="F7" s="63" t="s">
        <v>174</v>
      </c>
    </row>
    <row r="8" spans="1:6" x14ac:dyDescent="0.2">
      <c r="C8" s="28" t="s">
        <v>186</v>
      </c>
      <c r="D8" s="28" t="s">
        <v>173</v>
      </c>
      <c r="E8" s="77" t="s">
        <v>173</v>
      </c>
      <c r="F8" s="28" t="s">
        <v>188</v>
      </c>
    </row>
    <row r="9" spans="1:6" ht="15" x14ac:dyDescent="0.25">
      <c r="A9" s="25" t="s">
        <v>289</v>
      </c>
    </row>
    <row r="11" spans="1:6" x14ac:dyDescent="0.2">
      <c r="A11" s="60" t="s">
        <v>35</v>
      </c>
      <c r="B11" s="16" t="s">
        <v>292</v>
      </c>
      <c r="C11" s="212">
        <v>0</v>
      </c>
      <c r="D11" s="212">
        <v>0</v>
      </c>
      <c r="E11" s="85">
        <f>'audit C-2'!R11</f>
        <v>0</v>
      </c>
      <c r="F11" s="84">
        <f>C11+D11+E11</f>
        <v>0</v>
      </c>
    </row>
    <row r="12" spans="1:6" x14ac:dyDescent="0.2">
      <c r="A12" s="58"/>
    </row>
    <row r="13" spans="1:6" x14ac:dyDescent="0.2">
      <c r="A13" s="60" t="s">
        <v>36</v>
      </c>
      <c r="B13" s="16" t="s">
        <v>293</v>
      </c>
      <c r="C13" s="210">
        <v>0</v>
      </c>
      <c r="D13" s="210">
        <v>0</v>
      </c>
      <c r="E13" s="70">
        <f>'audit C-2'!R13</f>
        <v>0</v>
      </c>
      <c r="F13" s="71">
        <f>E13+D13+C13</f>
        <v>0</v>
      </c>
    </row>
    <row r="14" spans="1:6" x14ac:dyDescent="0.2">
      <c r="A14" s="58"/>
    </row>
    <row r="15" spans="1:6" ht="15.75" thickBot="1" x14ac:dyDescent="0.3">
      <c r="A15" s="60" t="s">
        <v>37</v>
      </c>
      <c r="B15" s="25" t="s">
        <v>294</v>
      </c>
      <c r="C15" s="86">
        <f>SUM(C11:C14)</f>
        <v>0</v>
      </c>
      <c r="D15" s="86">
        <f t="shared" ref="D15:E15" si="0">SUM(D11:D14)</f>
        <v>0</v>
      </c>
      <c r="E15" s="87">
        <f t="shared" si="0"/>
        <v>0</v>
      </c>
      <c r="F15" s="86">
        <f>C15+D15+E15</f>
        <v>0</v>
      </c>
    </row>
    <row r="16" spans="1:6" ht="15" thickTop="1" x14ac:dyDescent="0.2"/>
    <row r="18" spans="1:6" ht="15" x14ac:dyDescent="0.25">
      <c r="A18" s="25" t="s">
        <v>290</v>
      </c>
    </row>
    <row r="20" spans="1:6" x14ac:dyDescent="0.2">
      <c r="A20" s="60" t="s">
        <v>38</v>
      </c>
      <c r="B20" s="16" t="s">
        <v>295</v>
      </c>
      <c r="C20" s="212">
        <v>0</v>
      </c>
      <c r="D20" s="212">
        <v>0</v>
      </c>
      <c r="E20" s="85">
        <f>'audit C-2'!R20</f>
        <v>0</v>
      </c>
      <c r="F20" s="84">
        <f>C20+D20+E20</f>
        <v>0</v>
      </c>
    </row>
    <row r="21" spans="1:6" x14ac:dyDescent="0.2">
      <c r="A21" s="58"/>
    </row>
    <row r="22" spans="1:6" x14ac:dyDescent="0.2">
      <c r="A22" s="60" t="s">
        <v>39</v>
      </c>
      <c r="B22" s="16" t="s">
        <v>296</v>
      </c>
      <c r="C22" s="210">
        <v>0</v>
      </c>
      <c r="D22" s="210">
        <v>0</v>
      </c>
      <c r="E22" s="70">
        <f>'audit C-2'!R22</f>
        <v>0</v>
      </c>
      <c r="F22" s="71">
        <f>E22+D22+C22</f>
        <v>0</v>
      </c>
    </row>
    <row r="23" spans="1:6" x14ac:dyDescent="0.2">
      <c r="A23" s="58"/>
    </row>
    <row r="24" spans="1:6" x14ac:dyDescent="0.2">
      <c r="A24" s="60" t="s">
        <v>40</v>
      </c>
      <c r="B24" s="16" t="s">
        <v>297</v>
      </c>
      <c r="C24" s="210">
        <v>0</v>
      </c>
      <c r="D24" s="210">
        <v>0</v>
      </c>
      <c r="E24" s="70">
        <f>'audit C-2'!R24</f>
        <v>0</v>
      </c>
      <c r="F24" s="71">
        <f>E24+D24+C24</f>
        <v>0</v>
      </c>
    </row>
    <row r="25" spans="1:6" x14ac:dyDescent="0.2">
      <c r="A25" s="58"/>
    </row>
    <row r="26" spans="1:6" x14ac:dyDescent="0.2">
      <c r="A26" s="60" t="s">
        <v>41</v>
      </c>
      <c r="B26" s="16" t="s">
        <v>298</v>
      </c>
      <c r="C26" s="210">
        <v>0</v>
      </c>
      <c r="D26" s="210">
        <v>0</v>
      </c>
      <c r="E26" s="70">
        <f>'audit C-2'!R26</f>
        <v>0</v>
      </c>
      <c r="F26" s="71">
        <f>E26+D26+C26</f>
        <v>0</v>
      </c>
    </row>
    <row r="27" spans="1:6" x14ac:dyDescent="0.2">
      <c r="A27" s="58"/>
    </row>
    <row r="28" spans="1:6" x14ac:dyDescent="0.2">
      <c r="A28" s="60" t="s">
        <v>157</v>
      </c>
      <c r="B28" s="16" t="s">
        <v>299</v>
      </c>
      <c r="C28" s="210">
        <v>0</v>
      </c>
      <c r="D28" s="210">
        <v>0</v>
      </c>
      <c r="E28" s="70">
        <f>'audit C-2'!R28</f>
        <v>0</v>
      </c>
      <c r="F28" s="71">
        <f>E28+D28+C28</f>
        <v>0</v>
      </c>
    </row>
    <row r="29" spans="1:6" x14ac:dyDescent="0.2">
      <c r="A29" s="58"/>
    </row>
    <row r="30" spans="1:6" x14ac:dyDescent="0.2">
      <c r="A30" s="60" t="s">
        <v>158</v>
      </c>
      <c r="B30" s="16" t="s">
        <v>300</v>
      </c>
      <c r="C30" s="210">
        <v>0</v>
      </c>
      <c r="D30" s="210">
        <v>0</v>
      </c>
      <c r="E30" s="70">
        <f>'audit C-2'!R30</f>
        <v>0</v>
      </c>
      <c r="F30" s="71">
        <f>E30+D30+C30</f>
        <v>0</v>
      </c>
    </row>
    <row r="31" spans="1:6" x14ac:dyDescent="0.2">
      <c r="A31" s="58"/>
    </row>
    <row r="32" spans="1:6" x14ac:dyDescent="0.2">
      <c r="A32" s="60" t="s">
        <v>159</v>
      </c>
      <c r="B32" s="16" t="s">
        <v>301</v>
      </c>
      <c r="C32" s="210">
        <v>0</v>
      </c>
      <c r="D32" s="210">
        <v>0</v>
      </c>
      <c r="E32" s="70">
        <f>'audit C-2'!R32</f>
        <v>0</v>
      </c>
      <c r="F32" s="71">
        <f>E32+D32+C32</f>
        <v>0</v>
      </c>
    </row>
    <row r="33" spans="1:6" x14ac:dyDescent="0.2">
      <c r="A33" s="58"/>
    </row>
    <row r="34" spans="1:6" x14ac:dyDescent="0.2">
      <c r="A34" s="60" t="s">
        <v>160</v>
      </c>
      <c r="B34" s="16" t="s">
        <v>302</v>
      </c>
      <c r="C34" s="210">
        <v>0</v>
      </c>
      <c r="D34" s="210">
        <v>0</v>
      </c>
      <c r="E34" s="70">
        <f>'audit C-2'!R34</f>
        <v>0</v>
      </c>
      <c r="F34" s="71">
        <f>E34+D34+C34</f>
        <v>0</v>
      </c>
    </row>
    <row r="35" spans="1:6" x14ac:dyDescent="0.2">
      <c r="A35" s="58"/>
    </row>
    <row r="36" spans="1:6" x14ac:dyDescent="0.2">
      <c r="A36" s="60" t="s">
        <v>184</v>
      </c>
      <c r="B36" s="16" t="s">
        <v>303</v>
      </c>
      <c r="C36" s="210">
        <v>0</v>
      </c>
      <c r="D36" s="210">
        <v>0</v>
      </c>
      <c r="E36" s="70">
        <f>'audit C-2'!R36</f>
        <v>0</v>
      </c>
      <c r="F36" s="71">
        <f>E36+D36+C36</f>
        <v>0</v>
      </c>
    </row>
    <row r="37" spans="1:6" x14ac:dyDescent="0.2">
      <c r="A37" s="58"/>
    </row>
    <row r="38" spans="1:6" x14ac:dyDescent="0.2">
      <c r="A38" s="60" t="s">
        <v>191</v>
      </c>
      <c r="B38" s="16" t="s">
        <v>304</v>
      </c>
      <c r="C38" s="210">
        <v>0</v>
      </c>
      <c r="D38" s="210">
        <v>0</v>
      </c>
      <c r="E38" s="70">
        <f>'audit C-2'!R38</f>
        <v>0</v>
      </c>
      <c r="F38" s="71">
        <f>E38+D38+C38</f>
        <v>0</v>
      </c>
    </row>
    <row r="39" spans="1:6" x14ac:dyDescent="0.2">
      <c r="A39" s="58"/>
    </row>
    <row r="40" spans="1:6" ht="15.75" thickBot="1" x14ac:dyDescent="0.3">
      <c r="A40" s="60" t="s">
        <v>192</v>
      </c>
      <c r="B40" s="25" t="s">
        <v>305</v>
      </c>
      <c r="C40" s="86">
        <f>SUM(C20:C39)</f>
        <v>0</v>
      </c>
      <c r="D40" s="86">
        <f t="shared" ref="D40:E40" si="1">SUM(D20:D39)</f>
        <v>0</v>
      </c>
      <c r="E40" s="87">
        <f t="shared" si="1"/>
        <v>0</v>
      </c>
      <c r="F40" s="86">
        <f>C40+D40+E40</f>
        <v>0</v>
      </c>
    </row>
    <row r="41" spans="1:6" ht="15" thickTop="1" x14ac:dyDescent="0.2"/>
    <row r="43" spans="1:6" ht="15" x14ac:dyDescent="0.25">
      <c r="A43" s="25" t="s">
        <v>291</v>
      </c>
    </row>
    <row r="45" spans="1:6" x14ac:dyDescent="0.2">
      <c r="A45" s="60" t="s">
        <v>193</v>
      </c>
      <c r="B45" s="16" t="s">
        <v>306</v>
      </c>
      <c r="C45" s="212">
        <v>0</v>
      </c>
      <c r="D45" s="212">
        <v>0</v>
      </c>
      <c r="E45" s="85">
        <f>'audit C-2'!R45</f>
        <v>0</v>
      </c>
      <c r="F45" s="84">
        <f>C45+D45+E45</f>
        <v>0</v>
      </c>
    </row>
    <row r="46" spans="1:6" x14ac:dyDescent="0.2">
      <c r="A46" s="58"/>
    </row>
    <row r="47" spans="1:6" x14ac:dyDescent="0.2">
      <c r="A47" s="60" t="s">
        <v>194</v>
      </c>
      <c r="B47" s="16" t="s">
        <v>307</v>
      </c>
      <c r="C47" s="210">
        <v>0</v>
      </c>
      <c r="D47" s="210">
        <v>0</v>
      </c>
      <c r="E47" s="70">
        <f>'audit C-2'!R47</f>
        <v>0</v>
      </c>
      <c r="F47" s="71">
        <f>E47+D47+C47</f>
        <v>0</v>
      </c>
    </row>
    <row r="48" spans="1:6" x14ac:dyDescent="0.2">
      <c r="A48" s="58"/>
    </row>
    <row r="49" spans="1:6" x14ac:dyDescent="0.2">
      <c r="A49" s="60" t="s">
        <v>196</v>
      </c>
      <c r="B49" s="16" t="s">
        <v>308</v>
      </c>
      <c r="C49" s="210">
        <v>0</v>
      </c>
      <c r="D49" s="210">
        <v>0</v>
      </c>
      <c r="E49" s="70">
        <f>'audit C-2'!R49</f>
        <v>0</v>
      </c>
      <c r="F49" s="71">
        <f>E49+D49+C49</f>
        <v>0</v>
      </c>
    </row>
    <row r="50" spans="1:6" x14ac:dyDescent="0.2">
      <c r="A50" s="58"/>
    </row>
    <row r="51" spans="1:6" x14ac:dyDescent="0.2">
      <c r="A51" s="60" t="s">
        <v>197</v>
      </c>
      <c r="B51" s="16" t="s">
        <v>309</v>
      </c>
      <c r="C51" s="210">
        <v>0</v>
      </c>
      <c r="D51" s="210">
        <v>0</v>
      </c>
      <c r="E51" s="70">
        <f>'audit C-2'!R51</f>
        <v>0</v>
      </c>
      <c r="F51" s="71">
        <f>E51+D51+C51</f>
        <v>0</v>
      </c>
    </row>
    <row r="52" spans="1:6" x14ac:dyDescent="0.2">
      <c r="A52" s="58"/>
      <c r="B52" s="16" t="s">
        <v>310</v>
      </c>
    </row>
    <row r="53" spans="1:6" x14ac:dyDescent="0.2">
      <c r="A53" s="58"/>
    </row>
    <row r="54" spans="1:6" x14ac:dyDescent="0.2">
      <c r="A54" s="60" t="s">
        <v>198</v>
      </c>
      <c r="B54" s="16" t="s">
        <v>311</v>
      </c>
      <c r="C54" s="210">
        <v>0</v>
      </c>
      <c r="D54" s="210">
        <v>0</v>
      </c>
      <c r="E54" s="70">
        <f>'audit C-2'!R54</f>
        <v>0</v>
      </c>
      <c r="F54" s="71">
        <f>E54+D54+C54</f>
        <v>0</v>
      </c>
    </row>
    <row r="55" spans="1:6" x14ac:dyDescent="0.2">
      <c r="A55" s="58"/>
    </row>
    <row r="56" spans="1:6" x14ac:dyDescent="0.2">
      <c r="A56" s="60" t="s">
        <v>199</v>
      </c>
      <c r="B56" s="16" t="s">
        <v>312</v>
      </c>
      <c r="C56" s="210">
        <v>0</v>
      </c>
      <c r="D56" s="210">
        <v>0</v>
      </c>
      <c r="E56" s="70">
        <f>'audit C-2'!R56</f>
        <v>0</v>
      </c>
      <c r="F56" s="71">
        <f>E56+D56+C56</f>
        <v>0</v>
      </c>
    </row>
    <row r="57" spans="1:6" x14ac:dyDescent="0.2">
      <c r="A57" s="58"/>
    </row>
    <row r="58" spans="1:6" ht="15.75" thickBot="1" x14ac:dyDescent="0.3">
      <c r="A58" s="60" t="s">
        <v>217</v>
      </c>
      <c r="B58" s="25" t="s">
        <v>313</v>
      </c>
      <c r="C58" s="86">
        <f>SUM(C45:C57)</f>
        <v>0</v>
      </c>
      <c r="D58" s="86">
        <f>SUM(D45:D57)</f>
        <v>0</v>
      </c>
      <c r="E58" s="87">
        <f>SUM(E45:E57)</f>
        <v>0</v>
      </c>
      <c r="F58" s="86">
        <f>C58+D58+E58</f>
        <v>0</v>
      </c>
    </row>
    <row r="59" spans="1:6" ht="15" thickTop="1" x14ac:dyDescent="0.2">
      <c r="A59" s="58"/>
    </row>
    <row r="60" spans="1:6" x14ac:dyDescent="0.2">
      <c r="A60" s="58"/>
    </row>
    <row r="61" spans="1:6" ht="15.75" thickBot="1" x14ac:dyDescent="0.3">
      <c r="A61" s="60" t="s">
        <v>218</v>
      </c>
      <c r="B61" s="25" t="s">
        <v>314</v>
      </c>
      <c r="C61" s="86">
        <f>C58+C40+C15</f>
        <v>0</v>
      </c>
      <c r="D61" s="86">
        <f t="shared" ref="D61:E61" si="2">D58+D40+D15</f>
        <v>0</v>
      </c>
      <c r="E61" s="87">
        <f t="shared" si="2"/>
        <v>0</v>
      </c>
      <c r="F61" s="86">
        <f>C61+D61+E61</f>
        <v>0</v>
      </c>
    </row>
    <row r="62" spans="1:6" ht="15" thickTop="1" x14ac:dyDescent="0.2"/>
  </sheetData>
  <sheetProtection password="8CA5" sheet="1" objects="1" scenarios="1"/>
  <pageMargins left="0.7" right="0.7" top="0.75" bottom="0.75" header="0.3" footer="0.3"/>
  <pageSetup scale="77" fitToHeight="0" orientation="portrait" horizontalDpi="1200" verticalDpi="1200" r:id="rId1"/>
  <headerFooter>
    <oddHeader>&amp;R&amp;"-,Bold"WORKSHEET C-2
REVENUES</oddHeader>
    <oddFooter xml:space="preserve">&amp;L&amp;"Arial,Regular"&amp;10&amp;F
&amp;A&amp;C&amp;"Arial,Regular"&amp;10Page 9
&amp;R&amp;"Arial,Regular"&amp;10Print Date:  &amp;D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G292"/>
  <sheetViews>
    <sheetView zoomScale="75" zoomScaleNormal="75" workbookViewId="0">
      <selection activeCell="H10" sqref="H10"/>
    </sheetView>
  </sheetViews>
  <sheetFormatPr defaultColWidth="9.140625" defaultRowHeight="14.25" x14ac:dyDescent="0.2"/>
  <cols>
    <col min="1" max="1" width="5.85546875" style="16" customWidth="1"/>
    <col min="2" max="2" width="55.28515625" style="16" customWidth="1"/>
    <col min="3" max="3" width="4.7109375" style="16" customWidth="1"/>
    <col min="4" max="4" width="17" style="16" customWidth="1"/>
    <col min="5" max="5" width="15.85546875" style="16" customWidth="1"/>
    <col min="6" max="6" width="15.28515625" style="16" customWidth="1"/>
    <col min="7" max="7" width="19.85546875" style="16" customWidth="1"/>
    <col min="8" max="16384" width="9.140625" style="16"/>
  </cols>
  <sheetData>
    <row r="2" spans="1:7" ht="15" x14ac:dyDescent="0.25">
      <c r="B2" s="25" t="str">
        <f>"PROVIDER NAME:  "&amp;ProviderName</f>
        <v xml:space="preserve">PROVIDER NAME:  </v>
      </c>
      <c r="F2" s="29" t="s">
        <v>21</v>
      </c>
      <c r="G2" s="34">
        <f>IF(Begindate2 &lt;&gt; 0,(Begindate2), 0)</f>
        <v>0</v>
      </c>
    </row>
    <row r="4" spans="1:7" ht="15" x14ac:dyDescent="0.25">
      <c r="B4" s="25" t="str">
        <f>"NATIONAL PROVIDER ID:  "&amp;NPI</f>
        <v xml:space="preserve">NATIONAL PROVIDER ID:  </v>
      </c>
      <c r="F4" s="29" t="s">
        <v>22</v>
      </c>
      <c r="G4" s="34">
        <f>IF(Enddate2&lt;&gt;0,(Enddate2), 0)</f>
        <v>0</v>
      </c>
    </row>
    <row r="6" spans="1:7" x14ac:dyDescent="0.2">
      <c r="D6" s="83">
        <v>-1</v>
      </c>
      <c r="E6" s="83">
        <v>-2</v>
      </c>
      <c r="F6" s="83">
        <v>-3</v>
      </c>
      <c r="G6" s="83">
        <v>-4</v>
      </c>
    </row>
    <row r="7" spans="1:7" x14ac:dyDescent="0.2">
      <c r="D7" s="63" t="s">
        <v>185</v>
      </c>
      <c r="E7" s="63" t="s">
        <v>187</v>
      </c>
      <c r="F7" s="76" t="s">
        <v>633</v>
      </c>
      <c r="G7" s="63" t="s">
        <v>174</v>
      </c>
    </row>
    <row r="8" spans="1:7" x14ac:dyDescent="0.2">
      <c r="D8" s="28" t="s">
        <v>186</v>
      </c>
      <c r="E8" s="28" t="s">
        <v>173</v>
      </c>
      <c r="F8" s="77" t="s">
        <v>173</v>
      </c>
      <c r="G8" s="28" t="s">
        <v>188</v>
      </c>
    </row>
    <row r="9" spans="1:7" ht="15" x14ac:dyDescent="0.25">
      <c r="A9" s="25" t="s">
        <v>315</v>
      </c>
    </row>
    <row r="11" spans="1:7" ht="15" x14ac:dyDescent="0.25">
      <c r="B11" s="25" t="s">
        <v>316</v>
      </c>
    </row>
    <row r="12" spans="1:7" x14ac:dyDescent="0.2">
      <c r="A12" s="60" t="s">
        <v>35</v>
      </c>
      <c r="B12" s="16" t="s">
        <v>318</v>
      </c>
      <c r="D12" s="212">
        <v>0</v>
      </c>
      <c r="E12" s="212">
        <v>0</v>
      </c>
      <c r="F12" s="85">
        <f>'audit C-3'!R12</f>
        <v>0</v>
      </c>
      <c r="G12" s="84">
        <f>D12+E12+F12</f>
        <v>0</v>
      </c>
    </row>
    <row r="13" spans="1:7" x14ac:dyDescent="0.2">
      <c r="A13" s="58"/>
    </row>
    <row r="14" spans="1:7" x14ac:dyDescent="0.2">
      <c r="A14" s="60" t="s">
        <v>36</v>
      </c>
      <c r="B14" s="16" t="s">
        <v>319</v>
      </c>
      <c r="D14" s="210">
        <v>0</v>
      </c>
      <c r="E14" s="210">
        <v>0</v>
      </c>
      <c r="F14" s="70">
        <f>'audit C-3'!R14</f>
        <v>0</v>
      </c>
      <c r="G14" s="71">
        <f>D14+E14+F14</f>
        <v>0</v>
      </c>
    </row>
    <row r="15" spans="1:7" x14ac:dyDescent="0.2">
      <c r="A15" s="58"/>
    </row>
    <row r="16" spans="1:7" x14ac:dyDescent="0.2">
      <c r="A16" s="60" t="s">
        <v>37</v>
      </c>
      <c r="B16" s="16" t="s">
        <v>320</v>
      </c>
      <c r="D16" s="210">
        <v>0</v>
      </c>
      <c r="E16" s="210">
        <v>0</v>
      </c>
      <c r="F16" s="70">
        <f>'audit C-3'!R16</f>
        <v>0</v>
      </c>
      <c r="G16" s="71">
        <f>D16+E16+F16</f>
        <v>0</v>
      </c>
    </row>
    <row r="17" spans="1:7" x14ac:dyDescent="0.2">
      <c r="A17" s="58"/>
    </row>
    <row r="18" spans="1:7" x14ac:dyDescent="0.2">
      <c r="A18" s="60" t="s">
        <v>38</v>
      </c>
      <c r="B18" s="16" t="s">
        <v>321</v>
      </c>
      <c r="D18" s="210">
        <v>0</v>
      </c>
      <c r="E18" s="210">
        <v>0</v>
      </c>
      <c r="F18" s="70">
        <f>'audit C-3'!R18</f>
        <v>0</v>
      </c>
      <c r="G18" s="71">
        <f>D18+E18+F18</f>
        <v>0</v>
      </c>
    </row>
    <row r="19" spans="1:7" x14ac:dyDescent="0.2">
      <c r="A19" s="58"/>
    </row>
    <row r="20" spans="1:7" x14ac:dyDescent="0.2">
      <c r="A20" s="60" t="s">
        <v>39</v>
      </c>
      <c r="B20" s="16" t="s">
        <v>322</v>
      </c>
      <c r="D20" s="210">
        <v>0</v>
      </c>
      <c r="E20" s="210">
        <v>0</v>
      </c>
      <c r="F20" s="70">
        <f>'audit C-3'!R20</f>
        <v>0</v>
      </c>
      <c r="G20" s="71">
        <f>D20+E20+F20</f>
        <v>0</v>
      </c>
    </row>
    <row r="21" spans="1:7" x14ac:dyDescent="0.2">
      <c r="A21" s="58"/>
    </row>
    <row r="22" spans="1:7" x14ac:dyDescent="0.2">
      <c r="A22" s="60" t="s">
        <v>40</v>
      </c>
      <c r="B22" s="16" t="s">
        <v>323</v>
      </c>
      <c r="D22" s="210">
        <v>0</v>
      </c>
      <c r="E22" s="210">
        <v>0</v>
      </c>
      <c r="F22" s="70">
        <f>'audit C-3'!R22</f>
        <v>0</v>
      </c>
      <c r="G22" s="71">
        <f>D22+E22+F22</f>
        <v>0</v>
      </c>
    </row>
    <row r="23" spans="1:7" x14ac:dyDescent="0.2">
      <c r="A23" s="58"/>
    </row>
    <row r="24" spans="1:7" x14ac:dyDescent="0.2">
      <c r="A24" s="60" t="s">
        <v>41</v>
      </c>
      <c r="B24" s="16" t="s">
        <v>324</v>
      </c>
      <c r="D24" s="210">
        <v>0</v>
      </c>
      <c r="E24" s="210">
        <v>0</v>
      </c>
      <c r="F24" s="70">
        <f>'audit C-3'!R24</f>
        <v>0</v>
      </c>
      <c r="G24" s="71">
        <f>D24+E24+F24</f>
        <v>0</v>
      </c>
    </row>
    <row r="25" spans="1:7" x14ac:dyDescent="0.2">
      <c r="A25" s="58"/>
    </row>
    <row r="26" spans="1:7" x14ac:dyDescent="0.2">
      <c r="A26" s="60" t="s">
        <v>157</v>
      </c>
      <c r="B26" s="16" t="s">
        <v>325</v>
      </c>
      <c r="D26" s="210">
        <v>0</v>
      </c>
      <c r="E26" s="210">
        <v>0</v>
      </c>
      <c r="F26" s="70">
        <f>'audit C-3'!R26</f>
        <v>0</v>
      </c>
      <c r="G26" s="71">
        <f>D26+E26+F26</f>
        <v>0</v>
      </c>
    </row>
    <row r="27" spans="1:7" x14ac:dyDescent="0.2">
      <c r="A27" s="58"/>
    </row>
    <row r="28" spans="1:7" x14ac:dyDescent="0.2">
      <c r="A28" s="60" t="s">
        <v>158</v>
      </c>
      <c r="B28" s="16" t="s">
        <v>326</v>
      </c>
      <c r="D28" s="210">
        <v>0</v>
      </c>
      <c r="E28" s="210">
        <v>0</v>
      </c>
      <c r="F28" s="70">
        <f>'audit C-3'!R28</f>
        <v>0</v>
      </c>
      <c r="G28" s="71">
        <f>D28+E28+F28</f>
        <v>0</v>
      </c>
    </row>
    <row r="29" spans="1:7" x14ac:dyDescent="0.2">
      <c r="A29" s="58"/>
    </row>
    <row r="30" spans="1:7" x14ac:dyDescent="0.2">
      <c r="A30" s="60" t="s">
        <v>317</v>
      </c>
      <c r="B30" s="16" t="s">
        <v>327</v>
      </c>
      <c r="D30" s="210">
        <v>0</v>
      </c>
      <c r="E30" s="210">
        <v>0</v>
      </c>
      <c r="F30" s="70">
        <f>'audit C-3'!R30</f>
        <v>0</v>
      </c>
      <c r="G30" s="71">
        <f>D30+E30+F30</f>
        <v>0</v>
      </c>
    </row>
    <row r="31" spans="1:7" x14ac:dyDescent="0.2">
      <c r="A31" s="58"/>
    </row>
    <row r="32" spans="1:7" x14ac:dyDescent="0.2">
      <c r="A32" s="60" t="s">
        <v>160</v>
      </c>
      <c r="B32" s="16" t="s">
        <v>328</v>
      </c>
      <c r="D32" s="210">
        <v>0</v>
      </c>
      <c r="E32" s="210">
        <v>0</v>
      </c>
      <c r="F32" s="70">
        <f>'audit C-3'!R32</f>
        <v>0</v>
      </c>
      <c r="G32" s="71">
        <f>D32+E32+F32</f>
        <v>0</v>
      </c>
    </row>
    <row r="33" spans="1:7" x14ac:dyDescent="0.2">
      <c r="A33" s="58"/>
    </row>
    <row r="34" spans="1:7" x14ac:dyDescent="0.2">
      <c r="A34" s="60" t="s">
        <v>184</v>
      </c>
      <c r="B34" s="213" t="s">
        <v>181</v>
      </c>
      <c r="D34" s="210">
        <v>0</v>
      </c>
      <c r="E34" s="210">
        <v>0</v>
      </c>
      <c r="F34" s="70">
        <f>'audit C-3'!R34</f>
        <v>0</v>
      </c>
      <c r="G34" s="71">
        <f>D34+E34+F34</f>
        <v>0</v>
      </c>
    </row>
    <row r="35" spans="1:7" x14ac:dyDescent="0.2">
      <c r="A35" s="58"/>
    </row>
    <row r="36" spans="1:7" x14ac:dyDescent="0.2">
      <c r="A36" s="58"/>
    </row>
    <row r="37" spans="1:7" ht="15" thickBot="1" x14ac:dyDescent="0.25">
      <c r="A37" s="60" t="s">
        <v>191</v>
      </c>
      <c r="B37" s="16" t="s">
        <v>329</v>
      </c>
      <c r="D37" s="86">
        <f>SUM(D12:D36)</f>
        <v>0</v>
      </c>
      <c r="E37" s="86">
        <f t="shared" ref="E37:F37" si="0">SUM(E12:E36)</f>
        <v>0</v>
      </c>
      <c r="F37" s="87">
        <f t="shared" si="0"/>
        <v>0</v>
      </c>
      <c r="G37" s="86">
        <f>SUM(G12:G36)</f>
        <v>0</v>
      </c>
    </row>
    <row r="38" spans="1:7" ht="15" thickTop="1" x14ac:dyDescent="0.2"/>
    <row r="40" spans="1:7" ht="15" x14ac:dyDescent="0.25">
      <c r="B40" s="25" t="s">
        <v>330</v>
      </c>
    </row>
    <row r="41" spans="1:7" x14ac:dyDescent="0.2">
      <c r="A41" s="60" t="s">
        <v>192</v>
      </c>
      <c r="B41" s="16" t="s">
        <v>331</v>
      </c>
      <c r="D41" s="212">
        <v>0</v>
      </c>
      <c r="E41" s="212">
        <v>0</v>
      </c>
      <c r="F41" s="85">
        <f>'audit C-3'!R41</f>
        <v>0</v>
      </c>
      <c r="G41" s="84">
        <f>D41+E41+F41</f>
        <v>0</v>
      </c>
    </row>
    <row r="42" spans="1:7" x14ac:dyDescent="0.2">
      <c r="A42" s="58"/>
    </row>
    <row r="43" spans="1:7" x14ac:dyDescent="0.2">
      <c r="A43" s="60" t="s">
        <v>193</v>
      </c>
      <c r="B43" s="16" t="s">
        <v>332</v>
      </c>
      <c r="D43" s="210">
        <v>0</v>
      </c>
      <c r="E43" s="210">
        <v>0</v>
      </c>
      <c r="F43" s="70">
        <f>'audit C-3'!R43</f>
        <v>0</v>
      </c>
      <c r="G43" s="71">
        <f>D43+E43+F43</f>
        <v>0</v>
      </c>
    </row>
    <row r="44" spans="1:7" x14ac:dyDescent="0.2">
      <c r="A44" s="58"/>
    </row>
    <row r="45" spans="1:7" x14ac:dyDescent="0.2">
      <c r="A45" s="60" t="s">
        <v>194</v>
      </c>
      <c r="B45" s="16" t="s">
        <v>333</v>
      </c>
      <c r="D45" s="210">
        <v>0</v>
      </c>
      <c r="E45" s="210">
        <v>0</v>
      </c>
      <c r="F45" s="70">
        <f>'audit C-3'!R45</f>
        <v>0</v>
      </c>
      <c r="G45" s="71">
        <f>D45+E45+F45</f>
        <v>0</v>
      </c>
    </row>
    <row r="46" spans="1:7" x14ac:dyDescent="0.2">
      <c r="A46" s="58"/>
    </row>
    <row r="47" spans="1:7" x14ac:dyDescent="0.2">
      <c r="A47" s="60" t="s">
        <v>196</v>
      </c>
      <c r="B47" s="16" t="s">
        <v>334</v>
      </c>
      <c r="D47" s="210">
        <v>0</v>
      </c>
      <c r="E47" s="210">
        <v>0</v>
      </c>
      <c r="F47" s="70">
        <f>'audit C-3'!R47</f>
        <v>0</v>
      </c>
      <c r="G47" s="71">
        <f>D47+E47+F47</f>
        <v>0</v>
      </c>
    </row>
    <row r="48" spans="1:7" x14ac:dyDescent="0.2">
      <c r="A48" s="58"/>
    </row>
    <row r="49" spans="1:7" x14ac:dyDescent="0.2">
      <c r="A49" s="60" t="s">
        <v>197</v>
      </c>
      <c r="B49" s="16" t="s">
        <v>335</v>
      </c>
      <c r="D49" s="210">
        <v>0</v>
      </c>
      <c r="E49" s="210">
        <v>0</v>
      </c>
      <c r="F49" s="70">
        <f>'audit C-3'!R49</f>
        <v>0</v>
      </c>
      <c r="G49" s="71">
        <f>D49+E49+F49</f>
        <v>0</v>
      </c>
    </row>
    <row r="50" spans="1:7" x14ac:dyDescent="0.2">
      <c r="A50" s="58"/>
    </row>
    <row r="51" spans="1:7" x14ac:dyDescent="0.2">
      <c r="A51" s="60" t="s">
        <v>198</v>
      </c>
      <c r="B51" s="16" t="s">
        <v>336</v>
      </c>
      <c r="D51" s="210">
        <v>0</v>
      </c>
      <c r="E51" s="210">
        <v>0</v>
      </c>
      <c r="F51" s="70">
        <f>'audit C-3'!R51</f>
        <v>0</v>
      </c>
      <c r="G51" s="71">
        <f>D51+E51+F51</f>
        <v>0</v>
      </c>
    </row>
    <row r="52" spans="1:7" x14ac:dyDescent="0.2">
      <c r="A52" s="58"/>
    </row>
    <row r="53" spans="1:7" x14ac:dyDescent="0.2">
      <c r="A53" s="60" t="s">
        <v>199</v>
      </c>
      <c r="B53" s="16" t="s">
        <v>739</v>
      </c>
      <c r="D53" s="210">
        <v>0</v>
      </c>
      <c r="E53" s="210">
        <v>0</v>
      </c>
      <c r="F53" s="70">
        <f>'audit C-3'!R53</f>
        <v>0</v>
      </c>
      <c r="G53" s="71">
        <f>D53+E53+F53</f>
        <v>0</v>
      </c>
    </row>
    <row r="54" spans="1:7" x14ac:dyDescent="0.2">
      <c r="A54" s="58"/>
    </row>
    <row r="55" spans="1:7" x14ac:dyDescent="0.2">
      <c r="A55" s="60" t="s">
        <v>217</v>
      </c>
      <c r="B55" s="16" t="s">
        <v>321</v>
      </c>
      <c r="D55" s="210">
        <v>0</v>
      </c>
      <c r="E55" s="210">
        <v>0</v>
      </c>
      <c r="F55" s="70">
        <f>'audit C-3'!R55</f>
        <v>0</v>
      </c>
      <c r="G55" s="71">
        <f>D55+E55+F55</f>
        <v>0</v>
      </c>
    </row>
    <row r="56" spans="1:7" x14ac:dyDescent="0.2">
      <c r="A56" s="58"/>
    </row>
    <row r="57" spans="1:7" x14ac:dyDescent="0.2">
      <c r="A57" s="60" t="s">
        <v>218</v>
      </c>
      <c r="B57" s="16" t="s">
        <v>740</v>
      </c>
      <c r="D57" s="210">
        <v>0</v>
      </c>
      <c r="E57" s="210">
        <v>0</v>
      </c>
      <c r="F57" s="70">
        <f>'audit C-3'!R57</f>
        <v>0</v>
      </c>
      <c r="G57" s="71">
        <f>D57+E57+F57</f>
        <v>0</v>
      </c>
    </row>
    <row r="58" spans="1:7" x14ac:dyDescent="0.2">
      <c r="A58" s="58"/>
    </row>
    <row r="59" spans="1:7" x14ac:dyDescent="0.2">
      <c r="A59" s="60" t="s">
        <v>219</v>
      </c>
      <c r="B59" s="16" t="s">
        <v>340</v>
      </c>
      <c r="D59" s="210">
        <v>0</v>
      </c>
      <c r="E59" s="210">
        <v>0</v>
      </c>
      <c r="F59" s="70">
        <f>'audit C-3'!R59</f>
        <v>0</v>
      </c>
      <c r="G59" s="71">
        <f>D59+E59+F59</f>
        <v>0</v>
      </c>
    </row>
    <row r="60" spans="1:7" x14ac:dyDescent="0.2">
      <c r="A60" s="58"/>
    </row>
    <row r="61" spans="1:7" x14ac:dyDescent="0.2">
      <c r="A61" s="60" t="s">
        <v>220</v>
      </c>
      <c r="B61" s="16" t="s">
        <v>341</v>
      </c>
      <c r="D61" s="210">
        <v>0</v>
      </c>
      <c r="E61" s="210">
        <v>0</v>
      </c>
      <c r="F61" s="70">
        <f>'audit C-3'!R61</f>
        <v>0</v>
      </c>
      <c r="G61" s="71">
        <f>D61+E61+F61</f>
        <v>0</v>
      </c>
    </row>
    <row r="62" spans="1:7" x14ac:dyDescent="0.2">
      <c r="A62" s="58"/>
    </row>
    <row r="63" spans="1:7" x14ac:dyDescent="0.2">
      <c r="A63" s="60" t="s">
        <v>221</v>
      </c>
      <c r="B63" s="213" t="s">
        <v>181</v>
      </c>
      <c r="D63" s="210">
        <v>0</v>
      </c>
      <c r="E63" s="210">
        <v>0</v>
      </c>
      <c r="F63" s="70">
        <f>'audit C-3'!R63</f>
        <v>0</v>
      </c>
      <c r="G63" s="71">
        <f>D63+E63+F63</f>
        <v>0</v>
      </c>
    </row>
    <row r="64" spans="1:7" x14ac:dyDescent="0.2">
      <c r="A64" s="58"/>
    </row>
    <row r="65" spans="1:7" x14ac:dyDescent="0.2">
      <c r="A65" s="60" t="s">
        <v>222</v>
      </c>
      <c r="B65" s="213" t="s">
        <v>181</v>
      </c>
      <c r="D65" s="210">
        <v>0</v>
      </c>
      <c r="E65" s="210">
        <v>0</v>
      </c>
      <c r="F65" s="70">
        <f>'audit C-3'!R65</f>
        <v>0</v>
      </c>
      <c r="G65" s="71">
        <f>D65+E65+F65</f>
        <v>0</v>
      </c>
    </row>
    <row r="66" spans="1:7" x14ac:dyDescent="0.2">
      <c r="A66" s="60"/>
      <c r="B66" s="62"/>
      <c r="D66" s="109"/>
      <c r="E66" s="109"/>
      <c r="F66" s="109"/>
      <c r="G66" s="109"/>
    </row>
    <row r="67" spans="1:7" x14ac:dyDescent="0.2">
      <c r="A67" s="60" t="s">
        <v>223</v>
      </c>
      <c r="B67" s="16" t="s">
        <v>342</v>
      </c>
      <c r="D67" s="210">
        <v>0</v>
      </c>
      <c r="E67" s="210">
        <v>0</v>
      </c>
      <c r="F67" s="70">
        <f>'audit C-3'!R67</f>
        <v>0</v>
      </c>
      <c r="G67" s="71">
        <f>D67+E67+F67</f>
        <v>0</v>
      </c>
    </row>
    <row r="68" spans="1:7" x14ac:dyDescent="0.2">
      <c r="A68" s="58"/>
    </row>
    <row r="69" spans="1:7" x14ac:dyDescent="0.2">
      <c r="A69" s="60" t="s">
        <v>224</v>
      </c>
      <c r="B69" s="16" t="s">
        <v>343</v>
      </c>
      <c r="D69" s="71">
        <v>0</v>
      </c>
      <c r="E69" s="113">
        <f>'D-1'!H37</f>
        <v>0</v>
      </c>
      <c r="F69" s="71">
        <f>'E-1'!G16-'C-3'!E69</f>
        <v>0</v>
      </c>
      <c r="G69" s="71">
        <f>D69+E69+F69</f>
        <v>0</v>
      </c>
    </row>
    <row r="70" spans="1:7" x14ac:dyDescent="0.2">
      <c r="A70" s="58"/>
    </row>
    <row r="71" spans="1:7" x14ac:dyDescent="0.2">
      <c r="A71" s="58"/>
    </row>
    <row r="72" spans="1:7" ht="15" thickBot="1" x14ac:dyDescent="0.25">
      <c r="A72" s="60" t="s">
        <v>225</v>
      </c>
      <c r="B72" s="16" t="s">
        <v>344</v>
      </c>
      <c r="D72" s="86">
        <f>SUM(D41:D71)</f>
        <v>0</v>
      </c>
      <c r="E72" s="86">
        <f>SUM(E41:E71)</f>
        <v>0</v>
      </c>
      <c r="F72" s="87">
        <f>SUM(F41:F71)</f>
        <v>0</v>
      </c>
      <c r="G72" s="86">
        <f>SUM(G41:G71)</f>
        <v>0</v>
      </c>
    </row>
    <row r="73" spans="1:7" ht="15" thickTop="1" x14ac:dyDescent="0.2">
      <c r="A73" s="58"/>
    </row>
    <row r="75" spans="1:7" ht="15" x14ac:dyDescent="0.25">
      <c r="B75" s="25" t="s">
        <v>345</v>
      </c>
    </row>
    <row r="76" spans="1:7" x14ac:dyDescent="0.2">
      <c r="A76" s="60" t="s">
        <v>226</v>
      </c>
      <c r="B76" s="16" t="s">
        <v>347</v>
      </c>
      <c r="D76" s="212">
        <v>0</v>
      </c>
      <c r="E76" s="212">
        <v>0</v>
      </c>
      <c r="F76" s="85">
        <f>'audit C-3'!R76</f>
        <v>0</v>
      </c>
      <c r="G76" s="84">
        <f>D76+E76+F76</f>
        <v>0</v>
      </c>
    </row>
    <row r="77" spans="1:7" x14ac:dyDescent="0.2">
      <c r="A77" s="58"/>
    </row>
    <row r="78" spans="1:7" x14ac:dyDescent="0.2">
      <c r="A78" s="60" t="s">
        <v>227</v>
      </c>
      <c r="B78" s="16" t="s">
        <v>303</v>
      </c>
      <c r="D78" s="210">
        <v>0</v>
      </c>
      <c r="E78" s="210">
        <v>0</v>
      </c>
      <c r="F78" s="70">
        <f>'audit C-3'!R78</f>
        <v>0</v>
      </c>
      <c r="G78" s="71">
        <f>D78+E78+F78</f>
        <v>0</v>
      </c>
    </row>
    <row r="79" spans="1:7" x14ac:dyDescent="0.2">
      <c r="A79" s="58"/>
    </row>
    <row r="80" spans="1:7" x14ac:dyDescent="0.2">
      <c r="A80" s="60" t="s">
        <v>229</v>
      </c>
      <c r="B80" s="16" t="s">
        <v>348</v>
      </c>
      <c r="D80" s="210">
        <v>0</v>
      </c>
      <c r="E80" s="210">
        <v>0</v>
      </c>
      <c r="F80" s="70">
        <f>'audit C-3'!R80</f>
        <v>0</v>
      </c>
      <c r="G80" s="71">
        <f>D80+E80+F80</f>
        <v>0</v>
      </c>
    </row>
    <row r="81" spans="1:7" x14ac:dyDescent="0.2">
      <c r="A81" s="58"/>
    </row>
    <row r="82" spans="1:7" x14ac:dyDescent="0.2">
      <c r="A82" s="60" t="s">
        <v>230</v>
      </c>
      <c r="B82" s="16" t="s">
        <v>349</v>
      </c>
      <c r="D82" s="210">
        <v>0</v>
      </c>
      <c r="E82" s="210">
        <v>0</v>
      </c>
      <c r="F82" s="70">
        <f>'audit C-3'!R82</f>
        <v>0</v>
      </c>
      <c r="G82" s="71">
        <f>D82+E82+F82</f>
        <v>0</v>
      </c>
    </row>
    <row r="83" spans="1:7" x14ac:dyDescent="0.2">
      <c r="A83" s="58"/>
    </row>
    <row r="84" spans="1:7" x14ac:dyDescent="0.2">
      <c r="A84" s="60" t="s">
        <v>231</v>
      </c>
      <c r="B84" s="16" t="s">
        <v>323</v>
      </c>
      <c r="D84" s="210">
        <v>0</v>
      </c>
      <c r="E84" s="210">
        <v>0</v>
      </c>
      <c r="F84" s="70">
        <f>'audit C-3'!R84</f>
        <v>0</v>
      </c>
      <c r="G84" s="71">
        <f>D84+E84+F84</f>
        <v>0</v>
      </c>
    </row>
    <row r="85" spans="1:7" x14ac:dyDescent="0.2">
      <c r="A85" s="58"/>
    </row>
    <row r="86" spans="1:7" x14ac:dyDescent="0.2">
      <c r="A86" s="60" t="s">
        <v>232</v>
      </c>
      <c r="B86" s="16" t="s">
        <v>350</v>
      </c>
      <c r="D86" s="210">
        <v>0</v>
      </c>
      <c r="E86" s="210">
        <v>0</v>
      </c>
      <c r="F86" s="70">
        <f>'audit C-3'!R86</f>
        <v>0</v>
      </c>
      <c r="G86" s="71">
        <f>D86+E86+F86</f>
        <v>0</v>
      </c>
    </row>
    <row r="87" spans="1:7" x14ac:dyDescent="0.2">
      <c r="A87" s="58"/>
    </row>
    <row r="88" spans="1:7" x14ac:dyDescent="0.2">
      <c r="A88" s="60" t="s">
        <v>233</v>
      </c>
      <c r="B88" s="16" t="s">
        <v>328</v>
      </c>
      <c r="D88" s="210">
        <v>0</v>
      </c>
      <c r="E88" s="210">
        <v>0</v>
      </c>
      <c r="F88" s="70">
        <f>'audit C-3'!R88</f>
        <v>0</v>
      </c>
      <c r="G88" s="71">
        <f>D88+E88+F88</f>
        <v>0</v>
      </c>
    </row>
    <row r="89" spans="1:7" x14ac:dyDescent="0.2">
      <c r="A89" s="58"/>
    </row>
    <row r="90" spans="1:7" x14ac:dyDescent="0.2">
      <c r="A90" s="60" t="s">
        <v>234</v>
      </c>
      <c r="B90" s="213" t="s">
        <v>181</v>
      </c>
      <c r="D90" s="210">
        <v>0</v>
      </c>
      <c r="E90" s="210">
        <v>0</v>
      </c>
      <c r="F90" s="70">
        <f>'audit C-3'!R90</f>
        <v>0</v>
      </c>
      <c r="G90" s="71">
        <f>D90+E90+F90</f>
        <v>0</v>
      </c>
    </row>
    <row r="91" spans="1:7" x14ac:dyDescent="0.2">
      <c r="A91" s="58"/>
    </row>
    <row r="92" spans="1:7" x14ac:dyDescent="0.2">
      <c r="A92" s="60" t="s">
        <v>235</v>
      </c>
      <c r="B92" s="213" t="s">
        <v>181</v>
      </c>
      <c r="D92" s="210">
        <v>0</v>
      </c>
      <c r="E92" s="210">
        <v>0</v>
      </c>
      <c r="F92" s="70">
        <f>'audit C-3'!R92</f>
        <v>0</v>
      </c>
      <c r="G92" s="71">
        <f>D92+E92+F92</f>
        <v>0</v>
      </c>
    </row>
    <row r="93" spans="1:7" x14ac:dyDescent="0.2">
      <c r="A93" s="58"/>
    </row>
    <row r="94" spans="1:7" ht="15" thickBot="1" x14ac:dyDescent="0.25">
      <c r="A94" s="60" t="s">
        <v>236</v>
      </c>
      <c r="B94" s="16" t="s">
        <v>351</v>
      </c>
      <c r="D94" s="86">
        <f>SUM(D76:D93)</f>
        <v>0</v>
      </c>
      <c r="E94" s="86">
        <f t="shared" ref="E94:G94" si="1">SUM(E76:E93)</f>
        <v>0</v>
      </c>
      <c r="F94" s="87">
        <f t="shared" si="1"/>
        <v>0</v>
      </c>
      <c r="G94" s="86">
        <f t="shared" si="1"/>
        <v>0</v>
      </c>
    </row>
    <row r="95" spans="1:7" ht="15" thickTop="1" x14ac:dyDescent="0.2">
      <c r="A95" s="58"/>
    </row>
    <row r="96" spans="1:7" ht="15" thickBot="1" x14ac:dyDescent="0.25">
      <c r="A96" s="60" t="s">
        <v>237</v>
      </c>
      <c r="B96" s="16" t="s">
        <v>352</v>
      </c>
      <c r="D96" s="86">
        <v>0</v>
      </c>
      <c r="E96" s="114">
        <f>'D-1'!H39</f>
        <v>0</v>
      </c>
      <c r="F96" s="86">
        <f>-'E-2'!G28+'E-2'!G16-'C-3'!E96</f>
        <v>0</v>
      </c>
      <c r="G96" s="86">
        <f>D96+E96+F96</f>
        <v>0</v>
      </c>
    </row>
    <row r="97" spans="1:7" ht="15" thickTop="1" x14ac:dyDescent="0.2">
      <c r="A97" s="58"/>
    </row>
    <row r="98" spans="1:7" ht="15" thickBot="1" x14ac:dyDescent="0.25">
      <c r="A98" s="60" t="s">
        <v>346</v>
      </c>
      <c r="B98" s="16" t="s">
        <v>353</v>
      </c>
      <c r="D98" s="86">
        <f>D96+D94+D72+D37</f>
        <v>0</v>
      </c>
      <c r="E98" s="86">
        <f>E96+E94+E72+E37</f>
        <v>0</v>
      </c>
      <c r="F98" s="87">
        <f>F96+F94+F72+F37</f>
        <v>0</v>
      </c>
      <c r="G98" s="86">
        <f>G96+G94+G72+G37</f>
        <v>0</v>
      </c>
    </row>
    <row r="99" spans="1:7" ht="15" thickTop="1" x14ac:dyDescent="0.2"/>
    <row r="101" spans="1:7" ht="15" x14ac:dyDescent="0.25">
      <c r="A101" s="25" t="s">
        <v>354</v>
      </c>
    </row>
    <row r="103" spans="1:7" x14ac:dyDescent="0.2">
      <c r="A103" s="60" t="s">
        <v>256</v>
      </c>
      <c r="B103" s="16" t="s">
        <v>355</v>
      </c>
      <c r="D103" s="212">
        <v>0</v>
      </c>
      <c r="E103" s="212">
        <v>0</v>
      </c>
      <c r="F103" s="85">
        <f>'audit C-3'!R103</f>
        <v>0</v>
      </c>
      <c r="G103" s="84">
        <f>D103+E103+F103</f>
        <v>0</v>
      </c>
    </row>
    <row r="104" spans="1:7" x14ac:dyDescent="0.2">
      <c r="A104" s="58"/>
    </row>
    <row r="105" spans="1:7" x14ac:dyDescent="0.2">
      <c r="A105" s="60" t="s">
        <v>257</v>
      </c>
      <c r="B105" s="16" t="s">
        <v>356</v>
      </c>
      <c r="D105" s="210">
        <v>0</v>
      </c>
      <c r="E105" s="210">
        <v>0</v>
      </c>
      <c r="F105" s="70">
        <f>'audit C-3'!R105</f>
        <v>0</v>
      </c>
      <c r="G105" s="71">
        <f>D105+E105+F105</f>
        <v>0</v>
      </c>
    </row>
    <row r="106" spans="1:7" x14ac:dyDescent="0.2">
      <c r="A106" s="58"/>
    </row>
    <row r="107" spans="1:7" x14ac:dyDescent="0.2">
      <c r="A107" s="60" t="s">
        <v>258</v>
      </c>
      <c r="B107" s="16" t="s">
        <v>357</v>
      </c>
      <c r="D107" s="210">
        <v>0</v>
      </c>
      <c r="E107" s="210">
        <v>0</v>
      </c>
      <c r="F107" s="70">
        <f>'audit C-3'!R107</f>
        <v>0</v>
      </c>
      <c r="G107" s="71">
        <f>D107+E107+F107</f>
        <v>0</v>
      </c>
    </row>
    <row r="108" spans="1:7" x14ac:dyDescent="0.2">
      <c r="A108" s="58"/>
    </row>
    <row r="109" spans="1:7" x14ac:dyDescent="0.2">
      <c r="A109" s="60" t="s">
        <v>259</v>
      </c>
      <c r="B109" s="16" t="s">
        <v>358</v>
      </c>
      <c r="D109" s="210">
        <v>0</v>
      </c>
      <c r="E109" s="210">
        <v>0</v>
      </c>
      <c r="F109" s="70">
        <f>'audit C-3'!R109</f>
        <v>0</v>
      </c>
      <c r="G109" s="71">
        <f>D109+E109+F109</f>
        <v>0</v>
      </c>
    </row>
    <row r="110" spans="1:7" x14ac:dyDescent="0.2">
      <c r="A110" s="58"/>
    </row>
    <row r="111" spans="1:7" x14ac:dyDescent="0.2">
      <c r="A111" s="60" t="s">
        <v>260</v>
      </c>
      <c r="B111" s="213" t="s">
        <v>181</v>
      </c>
      <c r="D111" s="210">
        <v>0</v>
      </c>
      <c r="E111" s="210">
        <v>0</v>
      </c>
      <c r="F111" s="70">
        <f>'audit C-3'!R111</f>
        <v>0</v>
      </c>
      <c r="G111" s="71">
        <f>D111+E111+F111</f>
        <v>0</v>
      </c>
    </row>
    <row r="112" spans="1:7" x14ac:dyDescent="0.2">
      <c r="A112" s="58"/>
    </row>
    <row r="113" spans="1:7" x14ac:dyDescent="0.2">
      <c r="A113" s="60" t="s">
        <v>261</v>
      </c>
      <c r="B113" s="213" t="s">
        <v>181</v>
      </c>
      <c r="D113" s="210">
        <v>0</v>
      </c>
      <c r="E113" s="210">
        <v>0</v>
      </c>
      <c r="F113" s="70">
        <f>'audit C-3'!R113</f>
        <v>0</v>
      </c>
      <c r="G113" s="71">
        <f>D113+E113+F113</f>
        <v>0</v>
      </c>
    </row>
    <row r="114" spans="1:7" x14ac:dyDescent="0.2">
      <c r="A114" s="58"/>
    </row>
    <row r="115" spans="1:7" x14ac:dyDescent="0.2">
      <c r="A115" s="60" t="s">
        <v>262</v>
      </c>
      <c r="B115" s="16" t="s">
        <v>359</v>
      </c>
      <c r="D115" s="71">
        <v>0</v>
      </c>
      <c r="E115" s="113">
        <f>'D-1'!H51</f>
        <v>0</v>
      </c>
      <c r="F115" s="71">
        <f>-'E-1'!G32-'C-3'!E115</f>
        <v>0</v>
      </c>
      <c r="G115" s="71">
        <f>D115+E115+F115</f>
        <v>0</v>
      </c>
    </row>
    <row r="116" spans="1:7" x14ac:dyDescent="0.2">
      <c r="A116" s="58"/>
    </row>
    <row r="117" spans="1:7" ht="15" thickBot="1" x14ac:dyDescent="0.25">
      <c r="A117" s="60" t="s">
        <v>264</v>
      </c>
      <c r="B117" s="16" t="s">
        <v>360</v>
      </c>
      <c r="D117" s="86">
        <f>SUM(D103:D116)</f>
        <v>0</v>
      </c>
      <c r="E117" s="86">
        <f t="shared" ref="E117:G117" si="2">SUM(E103:E116)</f>
        <v>0</v>
      </c>
      <c r="F117" s="87">
        <f t="shared" si="2"/>
        <v>0</v>
      </c>
      <c r="G117" s="86">
        <f t="shared" si="2"/>
        <v>0</v>
      </c>
    </row>
    <row r="118" spans="1:7" ht="15" thickTop="1" x14ac:dyDescent="0.2"/>
    <row r="120" spans="1:7" ht="15" x14ac:dyDescent="0.25">
      <c r="A120" s="25" t="s">
        <v>361</v>
      </c>
    </row>
    <row r="122" spans="1:7" ht="15" x14ac:dyDescent="0.25">
      <c r="B122" s="25" t="s">
        <v>362</v>
      </c>
    </row>
    <row r="123" spans="1:7" x14ac:dyDescent="0.2">
      <c r="A123" s="60" t="s">
        <v>265</v>
      </c>
      <c r="B123" s="16" t="s">
        <v>363</v>
      </c>
      <c r="D123" s="212">
        <v>0</v>
      </c>
      <c r="E123" s="212">
        <v>0</v>
      </c>
      <c r="F123" s="85">
        <f>'audit C-3'!R123</f>
        <v>0</v>
      </c>
      <c r="G123" s="84">
        <f>D123+E123+F123</f>
        <v>0</v>
      </c>
    </row>
    <row r="124" spans="1:7" x14ac:dyDescent="0.2">
      <c r="A124" s="60"/>
      <c r="D124" s="110"/>
      <c r="E124" s="110"/>
      <c r="G124" s="110"/>
    </row>
    <row r="125" spans="1:7" x14ac:dyDescent="0.2">
      <c r="A125" s="60" t="s">
        <v>266</v>
      </c>
      <c r="B125" s="16" t="s">
        <v>364</v>
      </c>
      <c r="D125" s="210">
        <v>0</v>
      </c>
      <c r="E125" s="210">
        <v>0</v>
      </c>
      <c r="F125" s="70">
        <f>'audit C-3'!R125</f>
        <v>0</v>
      </c>
      <c r="G125" s="71">
        <f>D125+E125+F125</f>
        <v>0</v>
      </c>
    </row>
    <row r="126" spans="1:7" x14ac:dyDescent="0.2">
      <c r="A126" s="58"/>
    </row>
    <row r="127" spans="1:7" x14ac:dyDescent="0.2">
      <c r="A127" s="60" t="s">
        <v>267</v>
      </c>
      <c r="B127" s="16" t="s">
        <v>365</v>
      </c>
      <c r="D127" s="210">
        <v>0</v>
      </c>
      <c r="E127" s="210">
        <v>0</v>
      </c>
      <c r="F127" s="70">
        <f>'audit C-3'!R127</f>
        <v>0</v>
      </c>
      <c r="G127" s="71">
        <f>D127+E127+F127</f>
        <v>0</v>
      </c>
    </row>
    <row r="128" spans="1:7" x14ac:dyDescent="0.2">
      <c r="A128" s="58"/>
    </row>
    <row r="129" spans="1:7" x14ac:dyDescent="0.2">
      <c r="A129" s="60" t="s">
        <v>268</v>
      </c>
      <c r="B129" s="213" t="s">
        <v>181</v>
      </c>
      <c r="D129" s="210">
        <v>0</v>
      </c>
      <c r="E129" s="210">
        <v>0</v>
      </c>
      <c r="F129" s="70">
        <f>'audit C-3'!R129</f>
        <v>0</v>
      </c>
      <c r="G129" s="71">
        <f>D129+E129+F129</f>
        <v>0</v>
      </c>
    </row>
    <row r="130" spans="1:7" x14ac:dyDescent="0.2">
      <c r="A130" s="58"/>
    </row>
    <row r="131" spans="1:7" ht="15" thickBot="1" x14ac:dyDescent="0.25">
      <c r="A131" s="60" t="s">
        <v>269</v>
      </c>
      <c r="B131" s="16" t="s">
        <v>366</v>
      </c>
      <c r="D131" s="86">
        <f>SUM(D123:D130)</f>
        <v>0</v>
      </c>
      <c r="E131" s="86">
        <f>SUM(E123:E130)</f>
        <v>0</v>
      </c>
      <c r="F131" s="87">
        <f>SUM(F123:F130)</f>
        <v>0</v>
      </c>
      <c r="G131" s="86">
        <f>SUM(G123:G130)</f>
        <v>0</v>
      </c>
    </row>
    <row r="132" spans="1:7" ht="15" thickTop="1" x14ac:dyDescent="0.2"/>
    <row r="133" spans="1:7" ht="15" x14ac:dyDescent="0.25">
      <c r="A133" s="58"/>
      <c r="B133" s="25" t="s">
        <v>367</v>
      </c>
    </row>
    <row r="134" spans="1:7" x14ac:dyDescent="0.2">
      <c r="A134" s="60" t="s">
        <v>270</v>
      </c>
      <c r="B134" s="16" t="s">
        <v>368</v>
      </c>
      <c r="D134" s="212">
        <v>0</v>
      </c>
      <c r="E134" s="212">
        <v>0</v>
      </c>
      <c r="F134" s="85">
        <f>'audit C-3'!R134</f>
        <v>0</v>
      </c>
      <c r="G134" s="84">
        <f>D134+E134+F134</f>
        <v>0</v>
      </c>
    </row>
    <row r="135" spans="1:7" x14ac:dyDescent="0.2">
      <c r="A135" s="58"/>
    </row>
    <row r="136" spans="1:7" x14ac:dyDescent="0.2">
      <c r="A136" s="60" t="s">
        <v>370</v>
      </c>
      <c r="B136" s="213" t="s">
        <v>181</v>
      </c>
      <c r="D136" s="210">
        <v>0</v>
      </c>
      <c r="E136" s="210">
        <v>0</v>
      </c>
      <c r="F136" s="70">
        <f>'audit C-3'!R136</f>
        <v>0</v>
      </c>
      <c r="G136" s="71">
        <f>D136+E136+F136</f>
        <v>0</v>
      </c>
    </row>
    <row r="137" spans="1:7" x14ac:dyDescent="0.2">
      <c r="A137" s="58"/>
    </row>
    <row r="138" spans="1:7" x14ac:dyDescent="0.2">
      <c r="A138" s="60" t="s">
        <v>371</v>
      </c>
      <c r="B138" s="16" t="s">
        <v>343</v>
      </c>
      <c r="D138" s="71">
        <v>0</v>
      </c>
      <c r="E138" s="113">
        <f>'D-1'!H63</f>
        <v>0</v>
      </c>
      <c r="F138" s="71">
        <f>'E-1'!G18-'C-3'!E138</f>
        <v>0</v>
      </c>
      <c r="G138" s="71">
        <f>D138+E138+F138</f>
        <v>0</v>
      </c>
    </row>
    <row r="139" spans="1:7" x14ac:dyDescent="0.2">
      <c r="A139" s="58"/>
    </row>
    <row r="140" spans="1:7" ht="15" thickBot="1" x14ac:dyDescent="0.25">
      <c r="A140" s="60" t="s">
        <v>372</v>
      </c>
      <c r="B140" s="16" t="s">
        <v>612</v>
      </c>
      <c r="D140" s="86">
        <f>SUM(D131:D139)</f>
        <v>0</v>
      </c>
      <c r="E140" s="86">
        <f>SUM(E131:E139)</f>
        <v>0</v>
      </c>
      <c r="F140" s="87">
        <f>SUM(F131:F139)</f>
        <v>0</v>
      </c>
      <c r="G140" s="86">
        <f>SUM(G131:G139)</f>
        <v>0</v>
      </c>
    </row>
    <row r="141" spans="1:7" ht="15" thickTop="1" x14ac:dyDescent="0.2"/>
    <row r="142" spans="1:7" ht="15" x14ac:dyDescent="0.25">
      <c r="A142" s="25" t="s">
        <v>373</v>
      </c>
    </row>
    <row r="144" spans="1:7" ht="15" x14ac:dyDescent="0.25">
      <c r="B144" s="25" t="s">
        <v>374</v>
      </c>
    </row>
    <row r="145" spans="1:7" x14ac:dyDescent="0.2">
      <c r="A145" s="60" t="s">
        <v>379</v>
      </c>
      <c r="B145" s="16" t="s">
        <v>375</v>
      </c>
      <c r="D145" s="212">
        <v>0</v>
      </c>
      <c r="E145" s="212">
        <v>0</v>
      </c>
      <c r="F145" s="85">
        <f>'audit C-3'!R145</f>
        <v>0</v>
      </c>
      <c r="G145" s="84">
        <f>D145+E145+F145</f>
        <v>0</v>
      </c>
    </row>
    <row r="146" spans="1:7" x14ac:dyDescent="0.2">
      <c r="A146" s="58"/>
    </row>
    <row r="147" spans="1:7" x14ac:dyDescent="0.2">
      <c r="A147" s="60" t="s">
        <v>380</v>
      </c>
      <c r="B147" s="16" t="s">
        <v>376</v>
      </c>
      <c r="D147" s="210">
        <v>0</v>
      </c>
      <c r="E147" s="210">
        <v>0</v>
      </c>
      <c r="F147" s="70">
        <f>'audit C-3'!R147</f>
        <v>0</v>
      </c>
      <c r="G147" s="71">
        <f>D147+E147+F147</f>
        <v>0</v>
      </c>
    </row>
    <row r="148" spans="1:7" x14ac:dyDescent="0.2">
      <c r="A148" s="58"/>
    </row>
    <row r="149" spans="1:7" x14ac:dyDescent="0.2">
      <c r="A149" s="60" t="s">
        <v>381</v>
      </c>
      <c r="B149" s="213" t="s">
        <v>181</v>
      </c>
      <c r="D149" s="210">
        <v>0</v>
      </c>
      <c r="E149" s="210">
        <v>0</v>
      </c>
      <c r="F149" s="70">
        <f>'audit C-3'!R149</f>
        <v>0</v>
      </c>
      <c r="G149" s="71">
        <f>D149+E149+F149</f>
        <v>0</v>
      </c>
    </row>
    <row r="150" spans="1:7" x14ac:dyDescent="0.2">
      <c r="A150" s="58"/>
    </row>
    <row r="151" spans="1:7" x14ac:dyDescent="0.2">
      <c r="A151" s="60" t="s">
        <v>382</v>
      </c>
      <c r="B151" s="16" t="s">
        <v>343</v>
      </c>
      <c r="D151" s="71">
        <v>0</v>
      </c>
      <c r="E151" s="113">
        <f>'D-1'!H75</f>
        <v>0</v>
      </c>
      <c r="F151" s="71">
        <f>'E-1'!G20-'C-3'!E151</f>
        <v>0</v>
      </c>
      <c r="G151" s="71">
        <f>D151+E151+F151</f>
        <v>0</v>
      </c>
    </row>
    <row r="152" spans="1:7" x14ac:dyDescent="0.2">
      <c r="A152" s="58"/>
    </row>
    <row r="153" spans="1:7" x14ac:dyDescent="0.2">
      <c r="A153" s="60" t="s">
        <v>383</v>
      </c>
      <c r="B153" s="16" t="s">
        <v>368</v>
      </c>
      <c r="D153" s="210">
        <v>0</v>
      </c>
      <c r="E153" s="210">
        <v>0</v>
      </c>
      <c r="F153" s="70">
        <f>'audit C-3'!R153</f>
        <v>0</v>
      </c>
      <c r="G153" s="71">
        <f>D153+E153+F153</f>
        <v>0</v>
      </c>
    </row>
    <row r="154" spans="1:7" x14ac:dyDescent="0.2">
      <c r="A154" s="58"/>
    </row>
    <row r="155" spans="1:7" x14ac:dyDescent="0.2">
      <c r="A155" s="60" t="s">
        <v>384</v>
      </c>
      <c r="B155" s="16" t="s">
        <v>377</v>
      </c>
      <c r="D155" s="210">
        <v>0</v>
      </c>
      <c r="E155" s="210">
        <v>0</v>
      </c>
      <c r="F155" s="70">
        <f>'audit C-3'!R155</f>
        <v>0</v>
      </c>
      <c r="G155" s="71">
        <f>D155+E155+F155</f>
        <v>0</v>
      </c>
    </row>
    <row r="156" spans="1:7" x14ac:dyDescent="0.2">
      <c r="A156" s="58"/>
    </row>
    <row r="157" spans="1:7" x14ac:dyDescent="0.2">
      <c r="A157" s="60" t="s">
        <v>385</v>
      </c>
      <c r="B157" s="16" t="s">
        <v>378</v>
      </c>
      <c r="D157" s="210">
        <v>0</v>
      </c>
      <c r="E157" s="210">
        <v>0</v>
      </c>
      <c r="F157" s="70">
        <f>'audit C-3'!R157</f>
        <v>0</v>
      </c>
      <c r="G157" s="71">
        <f>D157+E157+F157</f>
        <v>0</v>
      </c>
    </row>
    <row r="158" spans="1:7" x14ac:dyDescent="0.2">
      <c r="A158" s="58"/>
    </row>
    <row r="159" spans="1:7" x14ac:dyDescent="0.2">
      <c r="A159" s="60" t="s">
        <v>386</v>
      </c>
      <c r="B159" s="213" t="s">
        <v>181</v>
      </c>
      <c r="D159" s="210">
        <v>0</v>
      </c>
      <c r="E159" s="210">
        <v>0</v>
      </c>
      <c r="F159" s="70">
        <f>'audit C-3'!R159</f>
        <v>0</v>
      </c>
      <c r="G159" s="71">
        <f>D159+E159+F159</f>
        <v>0</v>
      </c>
    </row>
    <row r="160" spans="1:7" x14ac:dyDescent="0.2">
      <c r="A160" s="58"/>
    </row>
    <row r="161" spans="1:7" x14ac:dyDescent="0.2">
      <c r="A161" s="60" t="s">
        <v>387</v>
      </c>
      <c r="B161" s="16" t="s">
        <v>352</v>
      </c>
      <c r="D161" s="71">
        <v>0</v>
      </c>
      <c r="E161" s="113">
        <f>'D-1'!H77</f>
        <v>0</v>
      </c>
      <c r="F161" s="71">
        <f>'E-2'!G18-'C-3'!E161</f>
        <v>0</v>
      </c>
      <c r="G161" s="71">
        <f>D161+E161+F161</f>
        <v>0</v>
      </c>
    </row>
    <row r="162" spans="1:7" x14ac:dyDescent="0.2">
      <c r="A162" s="58"/>
    </row>
    <row r="163" spans="1:7" ht="15" thickBot="1" x14ac:dyDescent="0.25">
      <c r="A163" s="60" t="s">
        <v>388</v>
      </c>
      <c r="B163" s="16" t="s">
        <v>422</v>
      </c>
      <c r="D163" s="86">
        <f>SUM(D145:D162)</f>
        <v>0</v>
      </c>
      <c r="E163" s="86">
        <f t="shared" ref="E163:G163" si="3">SUM(E145:E162)</f>
        <v>0</v>
      </c>
      <c r="F163" s="87">
        <f t="shared" si="3"/>
        <v>0</v>
      </c>
      <c r="G163" s="86">
        <f t="shared" si="3"/>
        <v>0</v>
      </c>
    </row>
    <row r="164" spans="1:7" ht="15" thickTop="1" x14ac:dyDescent="0.2">
      <c r="A164" s="58"/>
    </row>
    <row r="165" spans="1:7" ht="15" x14ac:dyDescent="0.25">
      <c r="A165" s="58"/>
      <c r="B165" s="25" t="s">
        <v>389</v>
      </c>
    </row>
    <row r="166" spans="1:7" x14ac:dyDescent="0.2">
      <c r="A166" s="60" t="s">
        <v>390</v>
      </c>
      <c r="B166" s="16" t="s">
        <v>737</v>
      </c>
      <c r="D166" s="212">
        <v>0</v>
      </c>
      <c r="E166" s="212">
        <v>0</v>
      </c>
      <c r="F166" s="85">
        <f>'audit C-3'!R166</f>
        <v>0</v>
      </c>
      <c r="G166" s="84">
        <f>D166+E166+F166</f>
        <v>0</v>
      </c>
    </row>
    <row r="167" spans="1:7" x14ac:dyDescent="0.2">
      <c r="A167" s="58"/>
    </row>
    <row r="168" spans="1:7" x14ac:dyDescent="0.2">
      <c r="A168" s="60" t="s">
        <v>391</v>
      </c>
      <c r="B168" s="213" t="s">
        <v>181</v>
      </c>
      <c r="D168" s="210">
        <v>0</v>
      </c>
      <c r="E168" s="210">
        <v>0</v>
      </c>
      <c r="F168" s="70">
        <f>'audit C-3'!R168</f>
        <v>0</v>
      </c>
      <c r="G168" s="71">
        <f>D168+E168+F168</f>
        <v>0</v>
      </c>
    </row>
    <row r="169" spans="1:7" x14ac:dyDescent="0.2">
      <c r="A169" s="58"/>
    </row>
    <row r="170" spans="1:7" x14ac:dyDescent="0.2">
      <c r="A170" s="60" t="s">
        <v>392</v>
      </c>
      <c r="B170" s="16" t="s">
        <v>343</v>
      </c>
      <c r="D170" s="71">
        <v>0</v>
      </c>
      <c r="E170" s="113">
        <f>'D-1'!H89</f>
        <v>0</v>
      </c>
      <c r="F170" s="71">
        <f>'E-1'!G22-'C-3'!E170</f>
        <v>0</v>
      </c>
      <c r="G170" s="71">
        <f>D170+E170+F170</f>
        <v>0</v>
      </c>
    </row>
    <row r="171" spans="1:7" x14ac:dyDescent="0.2">
      <c r="A171" s="58"/>
    </row>
    <row r="172" spans="1:7" x14ac:dyDescent="0.2">
      <c r="A172" s="60" t="s">
        <v>393</v>
      </c>
      <c r="B172" s="16" t="s">
        <v>738</v>
      </c>
      <c r="D172" s="210">
        <v>0</v>
      </c>
      <c r="E172" s="210">
        <v>0</v>
      </c>
      <c r="F172" s="70">
        <f>'audit C-3'!R172</f>
        <v>0</v>
      </c>
      <c r="G172" s="71">
        <f>D172+E172+F172</f>
        <v>0</v>
      </c>
    </row>
    <row r="173" spans="1:7" x14ac:dyDescent="0.2">
      <c r="A173" s="58"/>
    </row>
    <row r="174" spans="1:7" x14ac:dyDescent="0.2">
      <c r="A174" s="60" t="s">
        <v>394</v>
      </c>
      <c r="B174" s="213" t="s">
        <v>181</v>
      </c>
      <c r="D174" s="210">
        <v>0</v>
      </c>
      <c r="E174" s="210">
        <v>0</v>
      </c>
      <c r="F174" s="70">
        <f>'audit C-3'!R174</f>
        <v>0</v>
      </c>
      <c r="G174" s="71">
        <f>D174+E174+F174</f>
        <v>0</v>
      </c>
    </row>
    <row r="175" spans="1:7" x14ac:dyDescent="0.2">
      <c r="A175" s="58"/>
    </row>
    <row r="176" spans="1:7" x14ac:dyDescent="0.2">
      <c r="A176" s="60" t="s">
        <v>395</v>
      </c>
      <c r="B176" s="16" t="s">
        <v>352</v>
      </c>
      <c r="D176" s="71">
        <v>0</v>
      </c>
      <c r="E176" s="113">
        <f>'D-1'!H91</f>
        <v>0</v>
      </c>
      <c r="F176" s="71">
        <f>'E-2'!G20-'C-3'!E176</f>
        <v>0</v>
      </c>
      <c r="G176" s="71">
        <f>D176+E176+F176</f>
        <v>0</v>
      </c>
    </row>
    <row r="177" spans="1:7" x14ac:dyDescent="0.2">
      <c r="A177" s="58"/>
    </row>
    <row r="178" spans="1:7" ht="15" thickBot="1" x14ac:dyDescent="0.25">
      <c r="A178" s="60" t="s">
        <v>396</v>
      </c>
      <c r="B178" s="16" t="s">
        <v>423</v>
      </c>
      <c r="D178" s="86">
        <f>SUM(D166:D177)</f>
        <v>0</v>
      </c>
      <c r="E178" s="86">
        <f>SUM(E166:E177)</f>
        <v>0</v>
      </c>
      <c r="F178" s="87">
        <f>SUM(F166:F177)</f>
        <v>0</v>
      </c>
      <c r="G178" s="86">
        <f>SUM(G166:G177)</f>
        <v>0</v>
      </c>
    </row>
    <row r="179" spans="1:7" ht="15" thickTop="1" x14ac:dyDescent="0.2">
      <c r="A179" s="60"/>
      <c r="D179" s="110"/>
      <c r="E179" s="110"/>
      <c r="F179" s="110"/>
      <c r="G179" s="110"/>
    </row>
    <row r="180" spans="1:7" ht="15" x14ac:dyDescent="0.25">
      <c r="B180" s="25" t="s">
        <v>397</v>
      </c>
    </row>
    <row r="181" spans="1:7" x14ac:dyDescent="0.2">
      <c r="A181" s="60" t="s">
        <v>398</v>
      </c>
      <c r="B181" s="16" t="s">
        <v>375</v>
      </c>
      <c r="D181" s="212">
        <v>0</v>
      </c>
      <c r="E181" s="212">
        <v>0</v>
      </c>
      <c r="F181" s="85">
        <f>'audit C-3'!R181</f>
        <v>0</v>
      </c>
      <c r="G181" s="84">
        <f>D181+E181+F181</f>
        <v>0</v>
      </c>
    </row>
    <row r="182" spans="1:7" x14ac:dyDescent="0.2">
      <c r="A182" s="58"/>
    </row>
    <row r="183" spans="1:7" x14ac:dyDescent="0.2">
      <c r="A183" s="60" t="s">
        <v>399</v>
      </c>
      <c r="B183" s="16" t="s">
        <v>744</v>
      </c>
      <c r="D183" s="210">
        <v>0</v>
      </c>
      <c r="E183" s="210">
        <v>0</v>
      </c>
      <c r="F183" s="70">
        <f>'audit C-3'!R183</f>
        <v>0</v>
      </c>
      <c r="G183" s="71">
        <f>D183+E183+F183</f>
        <v>0</v>
      </c>
    </row>
    <row r="184" spans="1:7" x14ac:dyDescent="0.2">
      <c r="A184" s="58"/>
    </row>
    <row r="185" spans="1:7" x14ac:dyDescent="0.2">
      <c r="A185" s="60" t="s">
        <v>400</v>
      </c>
      <c r="B185" s="213" t="s">
        <v>181</v>
      </c>
      <c r="D185" s="210">
        <v>0</v>
      </c>
      <c r="E185" s="210">
        <v>0</v>
      </c>
      <c r="F185" s="70">
        <f>'audit C-3'!R185</f>
        <v>0</v>
      </c>
      <c r="G185" s="71">
        <f>D185+E185+F185</f>
        <v>0</v>
      </c>
    </row>
    <row r="186" spans="1:7" x14ac:dyDescent="0.2">
      <c r="A186" s="58"/>
    </row>
    <row r="187" spans="1:7" x14ac:dyDescent="0.2">
      <c r="A187" s="60" t="s">
        <v>401</v>
      </c>
      <c r="B187" s="16" t="s">
        <v>343</v>
      </c>
      <c r="D187" s="71">
        <v>0</v>
      </c>
      <c r="E187" s="113">
        <f>'D-1'!H103</f>
        <v>0</v>
      </c>
      <c r="F187" s="71">
        <f>'E-1'!G24-'C-3'!E187</f>
        <v>0</v>
      </c>
      <c r="G187" s="71">
        <f>D187+E187+F187</f>
        <v>0</v>
      </c>
    </row>
    <row r="188" spans="1:7" x14ac:dyDescent="0.2">
      <c r="A188" s="58"/>
    </row>
    <row r="189" spans="1:7" x14ac:dyDescent="0.2">
      <c r="A189" s="60" t="s">
        <v>402</v>
      </c>
      <c r="B189" s="16" t="s">
        <v>743</v>
      </c>
      <c r="D189" s="210">
        <v>0</v>
      </c>
      <c r="E189" s="210">
        <v>0</v>
      </c>
      <c r="F189" s="70">
        <f>'audit C-3'!R189</f>
        <v>0</v>
      </c>
      <c r="G189" s="71">
        <f>D189+E189+F189</f>
        <v>0</v>
      </c>
    </row>
    <row r="190" spans="1:7" x14ac:dyDescent="0.2">
      <c r="A190" s="58"/>
    </row>
    <row r="191" spans="1:7" x14ac:dyDescent="0.2">
      <c r="A191" s="60" t="s">
        <v>403</v>
      </c>
      <c r="B191" s="16" t="s">
        <v>303</v>
      </c>
      <c r="D191" s="210">
        <v>0</v>
      </c>
      <c r="E191" s="210">
        <v>0</v>
      </c>
      <c r="F191" s="70">
        <f>'audit C-3'!R191</f>
        <v>0</v>
      </c>
      <c r="G191" s="71">
        <f>D191+E191+F191</f>
        <v>0</v>
      </c>
    </row>
    <row r="192" spans="1:7" x14ac:dyDescent="0.2">
      <c r="A192" s="182"/>
    </row>
    <row r="193" spans="1:7" x14ac:dyDescent="0.2">
      <c r="A193" s="60" t="s">
        <v>404</v>
      </c>
      <c r="B193" s="16" t="s">
        <v>348</v>
      </c>
      <c r="D193" s="210">
        <v>0</v>
      </c>
      <c r="E193" s="210">
        <v>0</v>
      </c>
      <c r="F193" s="70">
        <f>'audit C-3'!R193</f>
        <v>0</v>
      </c>
      <c r="G193" s="71">
        <f>D193+E193+F193</f>
        <v>0</v>
      </c>
    </row>
    <row r="194" spans="1:7" x14ac:dyDescent="0.2">
      <c r="A194" s="182"/>
    </row>
    <row r="195" spans="1:7" x14ac:dyDescent="0.2">
      <c r="A195" s="60" t="s">
        <v>745</v>
      </c>
      <c r="B195" s="213" t="s">
        <v>181</v>
      </c>
      <c r="D195" s="210">
        <v>0</v>
      </c>
      <c r="E195" s="210">
        <v>0</v>
      </c>
      <c r="F195" s="70">
        <f>'audit C-3'!R195</f>
        <v>0</v>
      </c>
      <c r="G195" s="71">
        <f>D195+E195+F195</f>
        <v>0</v>
      </c>
    </row>
    <row r="196" spans="1:7" x14ac:dyDescent="0.2">
      <c r="A196" s="58"/>
    </row>
    <row r="197" spans="1:7" x14ac:dyDescent="0.2">
      <c r="A197" s="60" t="s">
        <v>413</v>
      </c>
      <c r="B197" s="16" t="s">
        <v>352</v>
      </c>
      <c r="D197" s="71">
        <v>0</v>
      </c>
      <c r="E197" s="113">
        <f>'D-1'!H105</f>
        <v>0</v>
      </c>
      <c r="F197" s="71">
        <f>'E-2'!G22-'C-3'!E197</f>
        <v>0</v>
      </c>
      <c r="G197" s="71">
        <f>D197+E197+F197</f>
        <v>0</v>
      </c>
    </row>
    <row r="198" spans="1:7" x14ac:dyDescent="0.2">
      <c r="A198" s="58"/>
    </row>
    <row r="199" spans="1:7" ht="15" thickBot="1" x14ac:dyDescent="0.25">
      <c r="A199" s="60" t="s">
        <v>414</v>
      </c>
      <c r="B199" s="16" t="s">
        <v>424</v>
      </c>
      <c r="D199" s="86">
        <f>SUM(D181:D198)</f>
        <v>0</v>
      </c>
      <c r="E199" s="86">
        <f>SUM(E181:E198)</f>
        <v>0</v>
      </c>
      <c r="F199" s="87">
        <f>SUM(F181:F198)</f>
        <v>0</v>
      </c>
      <c r="G199" s="86">
        <f>SUM(G181:G198)</f>
        <v>0</v>
      </c>
    </row>
    <row r="200" spans="1:7" ht="15" thickTop="1" x14ac:dyDescent="0.2"/>
    <row r="201" spans="1:7" ht="15" x14ac:dyDescent="0.25">
      <c r="B201" s="25" t="s">
        <v>741</v>
      </c>
    </row>
    <row r="202" spans="1:7" x14ac:dyDescent="0.2">
      <c r="A202" s="60" t="s">
        <v>415</v>
      </c>
      <c r="B202" s="16" t="s">
        <v>375</v>
      </c>
      <c r="D202" s="210">
        <v>0</v>
      </c>
      <c r="E202" s="210">
        <v>0</v>
      </c>
      <c r="F202" s="70">
        <f>'audit C-3'!R202</f>
        <v>0</v>
      </c>
      <c r="G202" s="71">
        <f>D202+E202+F202</f>
        <v>0</v>
      </c>
    </row>
    <row r="203" spans="1:7" x14ac:dyDescent="0.2">
      <c r="A203" s="182"/>
    </row>
    <row r="204" spans="1:7" x14ac:dyDescent="0.2">
      <c r="A204" s="60" t="s">
        <v>416</v>
      </c>
      <c r="B204" s="213" t="s">
        <v>181</v>
      </c>
      <c r="D204" s="210">
        <v>0</v>
      </c>
      <c r="E204" s="210">
        <v>0</v>
      </c>
      <c r="F204" s="70">
        <f>'audit C-3'!R204</f>
        <v>0</v>
      </c>
      <c r="G204" s="71">
        <f>D204+E204+F204</f>
        <v>0</v>
      </c>
    </row>
    <row r="205" spans="1:7" x14ac:dyDescent="0.2">
      <c r="A205" s="182"/>
    </row>
    <row r="206" spans="1:7" x14ac:dyDescent="0.2">
      <c r="A206" s="60" t="s">
        <v>417</v>
      </c>
      <c r="B206" s="213" t="s">
        <v>181</v>
      </c>
      <c r="D206" s="210">
        <v>0</v>
      </c>
      <c r="E206" s="210">
        <v>0</v>
      </c>
      <c r="F206" s="70">
        <f>'audit C-3'!R206</f>
        <v>0</v>
      </c>
      <c r="G206" s="71">
        <f>D206+E206+F206</f>
        <v>0</v>
      </c>
    </row>
    <row r="207" spans="1:7" x14ac:dyDescent="0.2">
      <c r="A207" s="182"/>
    </row>
    <row r="208" spans="1:7" x14ac:dyDescent="0.2">
      <c r="A208" s="60" t="s">
        <v>418</v>
      </c>
      <c r="B208" s="16" t="s">
        <v>343</v>
      </c>
      <c r="D208" s="71">
        <v>0</v>
      </c>
      <c r="E208" s="113">
        <f>'D-1'!H117</f>
        <v>0</v>
      </c>
      <c r="F208" s="71">
        <f>'E-1'!G26-'C-3'!E208</f>
        <v>0</v>
      </c>
      <c r="G208" s="71">
        <f>D208+E208+F208</f>
        <v>0</v>
      </c>
    </row>
    <row r="209" spans="1:7" x14ac:dyDescent="0.2">
      <c r="A209" s="182"/>
    </row>
    <row r="210" spans="1:7" x14ac:dyDescent="0.2">
      <c r="A210" s="60" t="s">
        <v>419</v>
      </c>
      <c r="B210" s="16" t="s">
        <v>368</v>
      </c>
      <c r="D210" s="210">
        <v>0</v>
      </c>
      <c r="E210" s="210">
        <v>0</v>
      </c>
      <c r="F210" s="70">
        <f>'audit C-3'!R210</f>
        <v>0</v>
      </c>
      <c r="G210" s="71">
        <f>D210+E210+F210</f>
        <v>0</v>
      </c>
    </row>
    <row r="211" spans="1:7" x14ac:dyDescent="0.2">
      <c r="A211" s="182"/>
    </row>
    <row r="212" spans="1:7" x14ac:dyDescent="0.2">
      <c r="A212" s="60" t="s">
        <v>420</v>
      </c>
      <c r="B212" s="213" t="s">
        <v>181</v>
      </c>
      <c r="D212" s="210">
        <v>0</v>
      </c>
      <c r="E212" s="210">
        <v>0</v>
      </c>
      <c r="F212" s="70">
        <f>'audit C-3'!R212</f>
        <v>0</v>
      </c>
      <c r="G212" s="71">
        <f>D212+E212+F212</f>
        <v>0</v>
      </c>
    </row>
    <row r="213" spans="1:7" x14ac:dyDescent="0.2">
      <c r="A213" s="182"/>
    </row>
    <row r="214" spans="1:7" x14ac:dyDescent="0.2">
      <c r="A214" s="60" t="s">
        <v>425</v>
      </c>
      <c r="B214" s="213" t="s">
        <v>181</v>
      </c>
      <c r="D214" s="210">
        <v>0</v>
      </c>
      <c r="E214" s="210">
        <v>0</v>
      </c>
      <c r="F214" s="70">
        <f>'audit C-3'!R214</f>
        <v>0</v>
      </c>
      <c r="G214" s="71">
        <f>D214+E214+F214</f>
        <v>0</v>
      </c>
    </row>
    <row r="215" spans="1:7" x14ac:dyDescent="0.2">
      <c r="A215" s="182"/>
    </row>
    <row r="216" spans="1:7" x14ac:dyDescent="0.2">
      <c r="A216" s="60" t="s">
        <v>434</v>
      </c>
      <c r="B216" s="16" t="s">
        <v>352</v>
      </c>
      <c r="D216" s="71">
        <v>0</v>
      </c>
      <c r="E216" s="113">
        <f>'D-1'!H119</f>
        <v>0</v>
      </c>
      <c r="F216" s="71">
        <f>'E-2'!G24-'C-3'!E216</f>
        <v>0</v>
      </c>
      <c r="G216" s="71">
        <f>D216+E216+F216</f>
        <v>0</v>
      </c>
    </row>
    <row r="217" spans="1:7" x14ac:dyDescent="0.2">
      <c r="A217" s="182"/>
    </row>
    <row r="218" spans="1:7" ht="15" thickBot="1" x14ac:dyDescent="0.25">
      <c r="A218" s="60" t="s">
        <v>435</v>
      </c>
      <c r="B218" s="16" t="s">
        <v>742</v>
      </c>
      <c r="D218" s="86">
        <f>SUM(D202:D217)</f>
        <v>0</v>
      </c>
      <c r="E218" s="86">
        <f>SUM(E202:E217)</f>
        <v>0</v>
      </c>
      <c r="F218" s="87">
        <f>SUM(F202:F217)</f>
        <v>0</v>
      </c>
      <c r="G218" s="86">
        <f>SUM(G202:G217)</f>
        <v>0</v>
      </c>
    </row>
    <row r="219" spans="1:7" ht="15" thickTop="1" x14ac:dyDescent="0.2"/>
    <row r="220" spans="1:7" ht="15" thickBot="1" x14ac:dyDescent="0.25">
      <c r="A220" s="60" t="s">
        <v>436</v>
      </c>
      <c r="B220" s="16" t="s">
        <v>421</v>
      </c>
      <c r="D220" s="86">
        <f>D163+D178+D199+D218</f>
        <v>0</v>
      </c>
      <c r="E220" s="86">
        <f>E163+E178+E199+E218</f>
        <v>0</v>
      </c>
      <c r="F220" s="87">
        <f>F163+F178+F199+F218</f>
        <v>0</v>
      </c>
      <c r="G220" s="86">
        <f>G163+G178+G199+G218</f>
        <v>0</v>
      </c>
    </row>
    <row r="221" spans="1:7" ht="15" thickTop="1" x14ac:dyDescent="0.2"/>
    <row r="223" spans="1:7" ht="15" x14ac:dyDescent="0.25">
      <c r="A223" s="25" t="s">
        <v>406</v>
      </c>
    </row>
    <row r="225" spans="1:7" x14ac:dyDescent="0.2">
      <c r="A225" s="60" t="s">
        <v>437</v>
      </c>
      <c r="B225" s="16" t="s">
        <v>407</v>
      </c>
      <c r="D225" s="212">
        <v>0</v>
      </c>
      <c r="E225" s="212">
        <v>0</v>
      </c>
      <c r="F225" s="85">
        <f>'audit C-3'!R225</f>
        <v>0</v>
      </c>
      <c r="G225" s="84">
        <f>D225+E225+F225</f>
        <v>0</v>
      </c>
    </row>
    <row r="226" spans="1:7" x14ac:dyDescent="0.2">
      <c r="A226" s="182"/>
    </row>
    <row r="227" spans="1:7" x14ac:dyDescent="0.2">
      <c r="A227" s="60" t="s">
        <v>438</v>
      </c>
      <c r="B227" s="16" t="s">
        <v>408</v>
      </c>
      <c r="D227" s="210">
        <v>0</v>
      </c>
      <c r="E227" s="210">
        <v>0</v>
      </c>
      <c r="F227" s="70">
        <f>'audit C-3'!R227</f>
        <v>0</v>
      </c>
      <c r="G227" s="71">
        <f>D227+E227+F227</f>
        <v>0</v>
      </c>
    </row>
    <row r="228" spans="1:7" x14ac:dyDescent="0.2">
      <c r="A228" s="182"/>
    </row>
    <row r="229" spans="1:7" x14ac:dyDescent="0.2">
      <c r="A229" s="60" t="s">
        <v>439</v>
      </c>
      <c r="B229" s="16" t="s">
        <v>409</v>
      </c>
      <c r="D229" s="210">
        <v>0</v>
      </c>
      <c r="E229" s="210">
        <v>0</v>
      </c>
      <c r="F229" s="70">
        <f>'audit C-3'!R229</f>
        <v>0</v>
      </c>
      <c r="G229" s="71">
        <f>D229+E229+F229</f>
        <v>0</v>
      </c>
    </row>
    <row r="230" spans="1:7" x14ac:dyDescent="0.2">
      <c r="A230" s="182"/>
    </row>
    <row r="231" spans="1:7" x14ac:dyDescent="0.2">
      <c r="A231" s="60" t="s">
        <v>440</v>
      </c>
      <c r="B231" s="16" t="s">
        <v>410</v>
      </c>
      <c r="D231" s="210">
        <v>0</v>
      </c>
      <c r="E231" s="210">
        <v>0</v>
      </c>
      <c r="F231" s="70">
        <f>'audit C-3'!R231</f>
        <v>0</v>
      </c>
      <c r="G231" s="71">
        <f>D231+E231+F231</f>
        <v>0</v>
      </c>
    </row>
    <row r="232" spans="1:7" x14ac:dyDescent="0.2">
      <c r="A232" s="182"/>
    </row>
    <row r="233" spans="1:7" x14ac:dyDescent="0.2">
      <c r="A233" s="60" t="s">
        <v>441</v>
      </c>
      <c r="B233" s="16" t="s">
        <v>411</v>
      </c>
      <c r="D233" s="210">
        <v>0</v>
      </c>
      <c r="E233" s="210">
        <v>0</v>
      </c>
      <c r="F233" s="70">
        <f>'audit C-3'!R233</f>
        <v>0</v>
      </c>
      <c r="G233" s="71">
        <f>D233+E233+F233</f>
        <v>0</v>
      </c>
    </row>
    <row r="234" spans="1:7" x14ac:dyDescent="0.2">
      <c r="A234" s="60"/>
    </row>
    <row r="235" spans="1:7" x14ac:dyDescent="0.2">
      <c r="A235" s="60" t="s">
        <v>442</v>
      </c>
      <c r="B235" s="213" t="s">
        <v>181</v>
      </c>
      <c r="D235" s="210">
        <v>0</v>
      </c>
      <c r="E235" s="210">
        <v>0</v>
      </c>
      <c r="F235" s="70">
        <f>'audit C-3'!R235</f>
        <v>0</v>
      </c>
      <c r="G235" s="71">
        <f>D235+E235+F235</f>
        <v>0</v>
      </c>
    </row>
    <row r="236" spans="1:7" x14ac:dyDescent="0.2">
      <c r="A236" s="182"/>
    </row>
    <row r="237" spans="1:7" x14ac:dyDescent="0.2">
      <c r="A237" s="60" t="s">
        <v>443</v>
      </c>
      <c r="B237" s="213" t="s">
        <v>181</v>
      </c>
      <c r="D237" s="210">
        <v>0</v>
      </c>
      <c r="E237" s="210">
        <v>0</v>
      </c>
      <c r="F237" s="70">
        <f>'audit C-3'!R237</f>
        <v>0</v>
      </c>
      <c r="G237" s="71">
        <f>D237+E237+F237</f>
        <v>0</v>
      </c>
    </row>
    <row r="238" spans="1:7" x14ac:dyDescent="0.2">
      <c r="A238" s="60"/>
    </row>
    <row r="239" spans="1:7" ht="15" thickBot="1" x14ac:dyDescent="0.25">
      <c r="A239" s="60" t="s">
        <v>444</v>
      </c>
      <c r="B239" s="16" t="s">
        <v>412</v>
      </c>
      <c r="D239" s="86">
        <f>SUM(D225:D238)</f>
        <v>0</v>
      </c>
      <c r="E239" s="86">
        <f t="shared" ref="E239:G239" si="4">SUM(E225:E238)</f>
        <v>0</v>
      </c>
      <c r="F239" s="87">
        <f t="shared" si="4"/>
        <v>0</v>
      </c>
      <c r="G239" s="86">
        <f t="shared" si="4"/>
        <v>0</v>
      </c>
    </row>
    <row r="240" spans="1:7" ht="15" thickTop="1" x14ac:dyDescent="0.2"/>
    <row r="242" spans="1:7" ht="15" x14ac:dyDescent="0.25">
      <c r="A242" s="25" t="s">
        <v>426</v>
      </c>
    </row>
    <row r="244" spans="1:7" x14ac:dyDescent="0.2">
      <c r="A244" s="60" t="s">
        <v>445</v>
      </c>
      <c r="B244" s="16" t="s">
        <v>427</v>
      </c>
      <c r="D244" s="212">
        <v>0</v>
      </c>
      <c r="E244" s="212">
        <v>0</v>
      </c>
      <c r="F244" s="85">
        <f>'audit C-3'!R244</f>
        <v>0</v>
      </c>
      <c r="G244" s="84">
        <f>D244+E244+F244</f>
        <v>0</v>
      </c>
    </row>
    <row r="245" spans="1:7" x14ac:dyDescent="0.2">
      <c r="A245" s="182"/>
    </row>
    <row r="246" spans="1:7" x14ac:dyDescent="0.2">
      <c r="A246" s="60" t="s">
        <v>446</v>
      </c>
      <c r="B246" s="16" t="s">
        <v>343</v>
      </c>
      <c r="D246" s="71">
        <v>0</v>
      </c>
      <c r="E246" s="113">
        <f>'D-1'!H147</f>
        <v>0</v>
      </c>
      <c r="F246" s="71">
        <f>'E-1'!G28-'C-3'!E246</f>
        <v>0</v>
      </c>
      <c r="G246" s="71">
        <f>D246+E246+F246</f>
        <v>0</v>
      </c>
    </row>
    <row r="247" spans="1:7" x14ac:dyDescent="0.2">
      <c r="A247" s="182"/>
    </row>
    <row r="248" spans="1:7" x14ac:dyDescent="0.2">
      <c r="A248" s="60" t="s">
        <v>447</v>
      </c>
      <c r="B248" s="16" t="s">
        <v>299</v>
      </c>
      <c r="D248" s="210">
        <v>0</v>
      </c>
      <c r="E248" s="210">
        <v>0</v>
      </c>
      <c r="F248" s="70">
        <f>'audit C-3'!R248</f>
        <v>0</v>
      </c>
      <c r="G248" s="71">
        <f>D248+E248+F248</f>
        <v>0</v>
      </c>
    </row>
    <row r="249" spans="1:7" x14ac:dyDescent="0.2">
      <c r="A249" s="58"/>
    </row>
    <row r="250" spans="1:7" x14ac:dyDescent="0.2">
      <c r="A250" s="60" t="s">
        <v>448</v>
      </c>
      <c r="B250" s="16" t="s">
        <v>428</v>
      </c>
      <c r="D250" s="210">
        <v>0</v>
      </c>
      <c r="E250" s="210">
        <v>0</v>
      </c>
      <c r="F250" s="70">
        <f>'audit C-3'!R250</f>
        <v>0</v>
      </c>
      <c r="G250" s="71">
        <f>D250+E250+F250</f>
        <v>0</v>
      </c>
    </row>
    <row r="251" spans="1:7" x14ac:dyDescent="0.2">
      <c r="A251" s="58"/>
    </row>
    <row r="252" spans="1:7" x14ac:dyDescent="0.2">
      <c r="A252" s="60" t="s">
        <v>451</v>
      </c>
      <c r="B252" s="16" t="s">
        <v>303</v>
      </c>
      <c r="D252" s="210">
        <v>0</v>
      </c>
      <c r="E252" s="210">
        <v>0</v>
      </c>
      <c r="F252" s="70">
        <f>'audit C-3'!R252</f>
        <v>0</v>
      </c>
      <c r="G252" s="71">
        <f>D252+E252+F252</f>
        <v>0</v>
      </c>
    </row>
    <row r="253" spans="1:7" x14ac:dyDescent="0.2">
      <c r="A253" s="58"/>
    </row>
    <row r="254" spans="1:7" x14ac:dyDescent="0.2">
      <c r="A254" s="60" t="s">
        <v>746</v>
      </c>
      <c r="B254" s="16" t="s">
        <v>429</v>
      </c>
      <c r="D254" s="210">
        <v>0</v>
      </c>
      <c r="E254" s="210">
        <v>0</v>
      </c>
      <c r="F254" s="70">
        <f>'audit C-3'!R254</f>
        <v>0</v>
      </c>
      <c r="G254" s="71">
        <f>D254+E254+F254</f>
        <v>0</v>
      </c>
    </row>
    <row r="255" spans="1:7" x14ac:dyDescent="0.2">
      <c r="A255" s="58"/>
    </row>
    <row r="256" spans="1:7" x14ac:dyDescent="0.2">
      <c r="A256" s="60" t="s">
        <v>543</v>
      </c>
      <c r="B256" s="16" t="s">
        <v>430</v>
      </c>
      <c r="D256" s="210">
        <v>0</v>
      </c>
      <c r="E256" s="210">
        <v>0</v>
      </c>
      <c r="F256" s="70">
        <f>'audit C-3'!R256</f>
        <v>0</v>
      </c>
      <c r="G256" s="71">
        <f>D256+E256+F256</f>
        <v>0</v>
      </c>
    </row>
    <row r="257" spans="1:7" x14ac:dyDescent="0.2">
      <c r="A257" s="58"/>
    </row>
    <row r="258" spans="1:7" x14ac:dyDescent="0.2">
      <c r="A258" s="60" t="s">
        <v>544</v>
      </c>
      <c r="B258" s="16" t="s">
        <v>431</v>
      </c>
      <c r="D258" s="210">
        <v>0</v>
      </c>
      <c r="E258" s="210">
        <v>0</v>
      </c>
      <c r="F258" s="70">
        <f>'audit C-3'!R258</f>
        <v>0</v>
      </c>
      <c r="G258" s="71">
        <f>D258+E258+F258</f>
        <v>0</v>
      </c>
    </row>
    <row r="259" spans="1:7" x14ac:dyDescent="0.2">
      <c r="A259" s="60"/>
      <c r="D259" s="109"/>
      <c r="E259" s="109"/>
      <c r="F259" s="109"/>
      <c r="G259" s="109"/>
    </row>
    <row r="260" spans="1:7" x14ac:dyDescent="0.2">
      <c r="A260" s="60" t="s">
        <v>545</v>
      </c>
      <c r="B260" s="16" t="s">
        <v>432</v>
      </c>
      <c r="D260" s="210">
        <v>0</v>
      </c>
      <c r="E260" s="210">
        <v>0</v>
      </c>
      <c r="F260" s="70">
        <f>'audit C-3'!R260</f>
        <v>0</v>
      </c>
      <c r="G260" s="71">
        <f>D260+E260+F260</f>
        <v>0</v>
      </c>
    </row>
    <row r="261" spans="1:7" x14ac:dyDescent="0.2">
      <c r="A261" s="58"/>
    </row>
    <row r="262" spans="1:7" x14ac:dyDescent="0.2">
      <c r="A262" s="60" t="s">
        <v>546</v>
      </c>
      <c r="B262" s="16" t="s">
        <v>300</v>
      </c>
      <c r="D262" s="210">
        <v>0</v>
      </c>
      <c r="E262" s="210">
        <v>0</v>
      </c>
      <c r="F262" s="70">
        <f>'audit C-3'!R262</f>
        <v>0</v>
      </c>
      <c r="G262" s="71">
        <f>D262+E262+F262</f>
        <v>0</v>
      </c>
    </row>
    <row r="263" spans="1:7" x14ac:dyDescent="0.2">
      <c r="A263" s="60"/>
      <c r="D263" s="109"/>
      <c r="E263" s="109"/>
      <c r="G263" s="109"/>
    </row>
    <row r="264" spans="1:7" x14ac:dyDescent="0.2">
      <c r="A264" s="60" t="s">
        <v>547</v>
      </c>
      <c r="B264" s="16" t="s">
        <v>302</v>
      </c>
      <c r="D264" s="210">
        <v>0</v>
      </c>
      <c r="E264" s="210">
        <v>0</v>
      </c>
      <c r="F264" s="70">
        <f>'audit C-3'!R264</f>
        <v>0</v>
      </c>
      <c r="G264" s="71">
        <f>D264+E264+F264</f>
        <v>0</v>
      </c>
    </row>
    <row r="265" spans="1:7" x14ac:dyDescent="0.2">
      <c r="A265" s="58"/>
    </row>
    <row r="266" spans="1:7" x14ac:dyDescent="0.2">
      <c r="A266" s="60" t="s">
        <v>548</v>
      </c>
      <c r="B266" s="213" t="s">
        <v>181</v>
      </c>
      <c r="D266" s="210">
        <v>0</v>
      </c>
      <c r="E266" s="210">
        <v>0</v>
      </c>
      <c r="F266" s="70">
        <f>'audit C-3'!R266</f>
        <v>0</v>
      </c>
      <c r="G266" s="71">
        <f>D266+E266+F266</f>
        <v>0</v>
      </c>
    </row>
    <row r="267" spans="1:7" x14ac:dyDescent="0.2">
      <c r="A267" s="58"/>
    </row>
    <row r="268" spans="1:7" x14ac:dyDescent="0.2">
      <c r="A268" s="60" t="s">
        <v>549</v>
      </c>
      <c r="B268" s="213" t="s">
        <v>181</v>
      </c>
      <c r="D268" s="210">
        <v>0</v>
      </c>
      <c r="E268" s="210">
        <v>0</v>
      </c>
      <c r="F268" s="70">
        <f>'audit C-3'!R268</f>
        <v>0</v>
      </c>
      <c r="G268" s="71">
        <f>D268+E268+F268</f>
        <v>0</v>
      </c>
    </row>
    <row r="269" spans="1:7" x14ac:dyDescent="0.2">
      <c r="A269" s="58"/>
    </row>
    <row r="270" spans="1:7" ht="15" thickBot="1" x14ac:dyDescent="0.25">
      <c r="A270" s="60" t="s">
        <v>747</v>
      </c>
      <c r="B270" s="16" t="s">
        <v>433</v>
      </c>
      <c r="D270" s="86">
        <f>SUM(D244:D269)</f>
        <v>0</v>
      </c>
      <c r="E270" s="86">
        <f>SUM(E244:E269)</f>
        <v>0</v>
      </c>
      <c r="F270" s="87">
        <f>SUM(F244:F269)</f>
        <v>0</v>
      </c>
      <c r="G270" s="86">
        <f>SUM(G244:G269)</f>
        <v>0</v>
      </c>
    </row>
    <row r="271" spans="1:7" ht="15" thickTop="1" x14ac:dyDescent="0.2"/>
    <row r="273" spans="1:7" ht="15" x14ac:dyDescent="0.25">
      <c r="A273" s="25" t="s">
        <v>770</v>
      </c>
    </row>
    <row r="275" spans="1:7" x14ac:dyDescent="0.2">
      <c r="A275" s="60" t="s">
        <v>751</v>
      </c>
      <c r="B275" s="16" t="s">
        <v>771</v>
      </c>
      <c r="D275" s="212">
        <v>0</v>
      </c>
      <c r="E275" s="212">
        <v>0</v>
      </c>
      <c r="F275" s="85">
        <f>'audit C-3'!R275</f>
        <v>0</v>
      </c>
      <c r="G275" s="84">
        <f>D275+E275+F275</f>
        <v>0</v>
      </c>
    </row>
    <row r="276" spans="1:7" x14ac:dyDescent="0.2">
      <c r="A276" s="88"/>
    </row>
    <row r="277" spans="1:7" x14ac:dyDescent="0.2">
      <c r="A277" s="60" t="s">
        <v>752</v>
      </c>
      <c r="B277" s="16" t="s">
        <v>343</v>
      </c>
      <c r="D277" s="71">
        <v>0</v>
      </c>
      <c r="E277" s="113">
        <f>'D-1'!H157</f>
        <v>0</v>
      </c>
      <c r="F277" s="71">
        <f>'E-1'!G30-'C-3'!E277</f>
        <v>0</v>
      </c>
      <c r="G277" s="71">
        <f>D277+E277+F277</f>
        <v>0</v>
      </c>
    </row>
    <row r="278" spans="1:7" x14ac:dyDescent="0.2">
      <c r="A278" s="88"/>
    </row>
    <row r="279" spans="1:7" x14ac:dyDescent="0.2">
      <c r="A279" s="60" t="s">
        <v>753</v>
      </c>
      <c r="B279" s="213" t="s">
        <v>181</v>
      </c>
      <c r="D279" s="210">
        <v>0</v>
      </c>
      <c r="E279" s="210">
        <v>0</v>
      </c>
      <c r="F279" s="70">
        <f>'audit C-3'!R279</f>
        <v>0</v>
      </c>
      <c r="G279" s="71">
        <f>D279+E279+F279</f>
        <v>0</v>
      </c>
    </row>
    <row r="280" spans="1:7" x14ac:dyDescent="0.2">
      <c r="A280" s="88"/>
    </row>
    <row r="281" spans="1:7" x14ac:dyDescent="0.2">
      <c r="A281" s="60" t="s">
        <v>754</v>
      </c>
      <c r="B281" s="213" t="s">
        <v>181</v>
      </c>
      <c r="D281" s="210">
        <v>0</v>
      </c>
      <c r="E281" s="210">
        <v>0</v>
      </c>
      <c r="F281" s="70">
        <f>'audit C-3'!R281</f>
        <v>0</v>
      </c>
      <c r="G281" s="71">
        <f>D281+E281+F281</f>
        <v>0</v>
      </c>
    </row>
    <row r="282" spans="1:7" x14ac:dyDescent="0.2">
      <c r="A282" s="88"/>
    </row>
    <row r="283" spans="1:7" x14ac:dyDescent="0.2">
      <c r="A283" s="60" t="s">
        <v>755</v>
      </c>
      <c r="B283" s="16" t="s">
        <v>352</v>
      </c>
      <c r="D283" s="71">
        <v>0</v>
      </c>
      <c r="E283" s="113">
        <f>'D-1'!H159</f>
        <v>0</v>
      </c>
      <c r="F283" s="71">
        <f>'E-2'!G26-'C-3'!E283</f>
        <v>0</v>
      </c>
      <c r="G283" s="71">
        <f>D283+E283+F283</f>
        <v>0</v>
      </c>
    </row>
    <row r="284" spans="1:7" x14ac:dyDescent="0.2">
      <c r="A284" s="88"/>
    </row>
    <row r="285" spans="1:7" ht="15.75" thickBot="1" x14ac:dyDescent="0.3">
      <c r="A285" s="60" t="s">
        <v>756</v>
      </c>
      <c r="B285" s="25" t="s">
        <v>772</v>
      </c>
      <c r="D285" s="86">
        <f>SUM(D275:D284)</f>
        <v>0</v>
      </c>
      <c r="E285" s="86">
        <f t="shared" ref="E285:G285" si="5">SUM(E275:E284)</f>
        <v>0</v>
      </c>
      <c r="F285" s="87">
        <f t="shared" si="5"/>
        <v>0</v>
      </c>
      <c r="G285" s="86">
        <f t="shared" si="5"/>
        <v>0</v>
      </c>
    </row>
    <row r="286" spans="1:7" ht="15" thickTop="1" x14ac:dyDescent="0.2"/>
    <row r="288" spans="1:7" ht="15.75" thickBot="1" x14ac:dyDescent="0.3">
      <c r="A288" s="106" t="s">
        <v>757</v>
      </c>
      <c r="B288" s="25" t="s">
        <v>449</v>
      </c>
      <c r="C288" s="25"/>
      <c r="D288" s="107">
        <f>D270+D239+D220+D140+D117+D98+D285</f>
        <v>0</v>
      </c>
      <c r="E288" s="107">
        <f>E270+E239+E220+E140+E117+E98+E285</f>
        <v>0</v>
      </c>
      <c r="F288" s="108">
        <f>F270+F239+F220+F140+F117+F98+F285</f>
        <v>0</v>
      </c>
      <c r="G288" s="107">
        <f>G270+G239+G220+G140+G117+G98+G285</f>
        <v>0</v>
      </c>
    </row>
    <row r="289" spans="1:7" ht="15" thickTop="1" x14ac:dyDescent="0.2"/>
    <row r="291" spans="1:7" ht="15.75" thickBot="1" x14ac:dyDescent="0.3">
      <c r="A291" s="60" t="s">
        <v>758</v>
      </c>
      <c r="B291" s="16" t="s">
        <v>450</v>
      </c>
      <c r="D291" s="107">
        <f>IF(RevenueCheck&gt;0,'C-2'!C61-'C-3'!D288,-'C-2'!C61-'C-3'!D288)</f>
        <v>0</v>
      </c>
      <c r="E291" s="107">
        <f>IF(RevenueCheck&gt;0,'C-2'!D61-'C-3'!E288,-'C-2'!D61-'C-3'!E288)</f>
        <v>0</v>
      </c>
      <c r="F291" s="108">
        <f>IF(RevenueCheck&gt;0,'C-2'!E61-'C-3'!F288,-'C-2'!E61-'C-3'!F288)</f>
        <v>0</v>
      </c>
      <c r="G291" s="107">
        <f>IF(RevenueCheck&gt;0,'C-2'!F61-'C-3'!G288,-'C-2'!F61-'C-3'!G288)</f>
        <v>0</v>
      </c>
    </row>
    <row r="292" spans="1:7" ht="15" thickTop="1" x14ac:dyDescent="0.2"/>
  </sheetData>
  <sheetProtection password="8CA5" sheet="1" objects="1" scenarios="1"/>
  <pageMargins left="0.7" right="0.7" top="0.75" bottom="0.75" header="0.3" footer="0.3"/>
  <pageSetup scale="67" firstPageNumber="10" fitToHeight="0" orientation="portrait" useFirstPageNumber="1" r:id="rId1"/>
  <headerFooter>
    <oddHeader>&amp;R&amp;"-,Bold"WORKSHEET C-3
TRIAL BALANCE OF EXPENSES</oddHeader>
    <oddFooter xml:space="preserve">&amp;L&amp;"Arial,Regular"&amp;10&amp;F
&amp;A&amp;C&amp;"Arial,Regular"&amp;10Page &amp;P
&amp;R&amp;"Arial,Regular"&amp;10Print Date:  &amp;D
</oddFooter>
  </headerFooter>
  <rowBreaks count="3" manualBreakCount="3">
    <brk id="132" max="6" man="1"/>
    <brk id="179" max="6" man="1"/>
    <brk id="24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24</vt:i4>
      </vt:variant>
    </vt:vector>
  </HeadingPairs>
  <TitlesOfParts>
    <vt:vector size="52" baseType="lpstr">
      <vt:lpstr>Start</vt:lpstr>
      <vt:lpstr>NPR</vt:lpstr>
      <vt:lpstr>Instruct</vt:lpstr>
      <vt:lpstr>checklist</vt:lpstr>
      <vt:lpstr>A</vt:lpstr>
      <vt:lpstr>B</vt:lpstr>
      <vt:lpstr>C-1</vt:lpstr>
      <vt:lpstr>C-2</vt:lpstr>
      <vt:lpstr>C-3</vt:lpstr>
      <vt:lpstr>D-1</vt:lpstr>
      <vt:lpstr>D-2</vt:lpstr>
      <vt:lpstr>D-3</vt:lpstr>
      <vt:lpstr>E-1</vt:lpstr>
      <vt:lpstr>E-2</vt:lpstr>
      <vt:lpstr>E-3</vt:lpstr>
      <vt:lpstr>F-1A</vt:lpstr>
      <vt:lpstr>F-1B</vt:lpstr>
      <vt:lpstr>F-1C</vt:lpstr>
      <vt:lpstr>G-1 Pt I-II</vt:lpstr>
      <vt:lpstr>G-1 Pt III</vt:lpstr>
      <vt:lpstr>G-1 Pt IV</vt:lpstr>
      <vt:lpstr>H</vt:lpstr>
      <vt:lpstr>audit B</vt:lpstr>
      <vt:lpstr>audit C-1</vt:lpstr>
      <vt:lpstr>audit C-2</vt:lpstr>
      <vt:lpstr>audit C-3</vt:lpstr>
      <vt:lpstr>audit G-1</vt:lpstr>
      <vt:lpstr>Variables</vt:lpstr>
      <vt:lpstr>BalanceCheck</vt:lpstr>
      <vt:lpstr>Begindate2</vt:lpstr>
      <vt:lpstr>DirectCareAmtDue</vt:lpstr>
      <vt:lpstr>Enddate2</vt:lpstr>
      <vt:lpstr>NPI</vt:lpstr>
      <vt:lpstr>'audit C-3'!Print_Area</vt:lpstr>
      <vt:lpstr>'C-1'!Print_Area</vt:lpstr>
      <vt:lpstr>'C-3'!Print_Area</vt:lpstr>
      <vt:lpstr>checklist!Print_Area</vt:lpstr>
      <vt:lpstr>'D-1'!Print_Area</vt:lpstr>
      <vt:lpstr>'D-2'!Print_Area</vt:lpstr>
      <vt:lpstr>'G-1 Pt III'!Print_Area</vt:lpstr>
      <vt:lpstr>'G-1 Pt I-II'!Print_Area</vt:lpstr>
      <vt:lpstr>Instruct!Print_Area</vt:lpstr>
      <vt:lpstr>Start!Print_Area</vt:lpstr>
      <vt:lpstr>'audit C-1'!Print_Titles</vt:lpstr>
      <vt:lpstr>'audit C-3'!Print_Titles</vt:lpstr>
      <vt:lpstr>'C-1'!Print_Titles</vt:lpstr>
      <vt:lpstr>'C-3'!Print_Titles</vt:lpstr>
      <vt:lpstr>'D-1'!Print_Titles</vt:lpstr>
      <vt:lpstr>'D-2'!Print_Titles</vt:lpstr>
      <vt:lpstr>ProviderName</vt:lpstr>
      <vt:lpstr>RevenueCheck</vt:lpstr>
      <vt:lpstr>VerDate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2019-03-04T21:51:13Z</dcterms:modified>
</cp:coreProperties>
</file>